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activeTab="1"/>
  </bookViews>
  <sheets>
    <sheet name="Rekapitulace stavby" sheetId="1" r:id="rId1"/>
    <sheet name="010 - SO 01 - Bytový dům ..." sheetId="2" r:id="rId2"/>
    <sheet name="011 - BD č.p. 1163-1164 -..." sheetId="3" r:id="rId3"/>
    <sheet name="020 - SO 02 - Bytový dům ..." sheetId="4" r:id="rId4"/>
    <sheet name="021 - BD č.p. 1165-1166 -..." sheetId="5" r:id="rId5"/>
    <sheet name="030 - SO 03 - Bytový dům ..." sheetId="6" r:id="rId6"/>
    <sheet name="031 - BD č.p. 1167-1168 -..." sheetId="7" r:id="rId7"/>
  </sheets>
  <definedNames>
    <definedName name="_xlnm._FilterDatabase" localSheetId="1" hidden="1">'010 - SO 01 - Bytový dům ...'!$C$142:$K$659</definedName>
    <definedName name="_xlnm._FilterDatabase" localSheetId="2" hidden="1">'011 - BD č.p. 1163-1164 -...'!$C$124:$K$169</definedName>
    <definedName name="_xlnm._FilterDatabase" localSheetId="3" hidden="1">'020 - SO 02 - Bytový dům ...'!$C$142:$K$684</definedName>
    <definedName name="_xlnm._FilterDatabase" localSheetId="4" hidden="1">'021 - BD č.p. 1165-1166 -...'!$C$124:$K$169</definedName>
    <definedName name="_xlnm._FilterDatabase" localSheetId="5" hidden="1">'030 - SO 03 - Bytový dům ...'!$C$142:$K$653</definedName>
    <definedName name="_xlnm._FilterDatabase" localSheetId="6" hidden="1">'031 - BD č.p. 1167-1168 -...'!$C$124:$K$170</definedName>
    <definedName name="_xlnm.Print_Titles" localSheetId="1">'010 - SO 01 - Bytový dům ...'!$142:$142</definedName>
    <definedName name="_xlnm.Print_Titles" localSheetId="2">'011 - BD č.p. 1163-1164 -...'!$124:$124</definedName>
    <definedName name="_xlnm.Print_Titles" localSheetId="3">'020 - SO 02 - Bytový dům ...'!$142:$142</definedName>
    <definedName name="_xlnm.Print_Titles" localSheetId="4">'021 - BD č.p. 1165-1166 -...'!$124:$124</definedName>
    <definedName name="_xlnm.Print_Titles" localSheetId="5">'030 - SO 03 - Bytový dům ...'!$142:$142</definedName>
    <definedName name="_xlnm.Print_Titles" localSheetId="6">'031 - BD č.p. 1167-1168 -...'!$124:$124</definedName>
    <definedName name="_xlnm.Print_Titles" localSheetId="0">'Rekapitulace stavby'!$92:$92</definedName>
    <definedName name="_xlnm.Print_Area" localSheetId="1">'010 - SO 01 - Bytový dům ...'!$C$4:$J$39,'010 - SO 01 - Bytový dům ...'!$C$50:$J$76,'010 - SO 01 - Bytový dům ...'!$C$82:$J$124,'010 - SO 01 - Bytový dům ...'!$C$130:$K$659</definedName>
    <definedName name="_xlnm.Print_Area" localSheetId="2">'011 - BD č.p. 1163-1164 -...'!$C$4:$J$41,'011 - BD č.p. 1163-1164 -...'!$C$50:$J$76,'011 - BD č.p. 1163-1164 -...'!$C$82:$J$104,'011 - BD č.p. 1163-1164 -...'!$C$110:$K$169</definedName>
    <definedName name="_xlnm.Print_Area" localSheetId="3">'020 - SO 02 - Bytový dům ...'!$C$4:$J$39,'020 - SO 02 - Bytový dům ...'!$C$50:$J$76,'020 - SO 02 - Bytový dům ...'!$C$82:$J$124,'020 - SO 02 - Bytový dům ...'!$C$130:$K$684</definedName>
    <definedName name="_xlnm.Print_Area" localSheetId="4">'021 - BD č.p. 1165-1166 -...'!$C$4:$J$41,'021 - BD č.p. 1165-1166 -...'!$C$50:$J$76,'021 - BD č.p. 1165-1166 -...'!$C$82:$J$104,'021 - BD č.p. 1165-1166 -...'!$C$110:$K$169</definedName>
    <definedName name="_xlnm.Print_Area" localSheetId="5">'030 - SO 03 - Bytový dům ...'!$C$4:$J$39,'030 - SO 03 - Bytový dům ...'!$C$50:$J$76,'030 - SO 03 - Bytový dům ...'!$C$82:$J$124,'030 - SO 03 - Bytový dům ...'!$C$130:$K$653</definedName>
    <definedName name="_xlnm.Print_Area" localSheetId="6">'031 - BD č.p. 1167-1168 -...'!$C$4:$J$41,'031 - BD č.p. 1167-1168 -...'!$C$50:$J$76,'031 - BD č.p. 1167-1168 -...'!$C$82:$J$104,'031 - BD č.p. 1167-1168 -...'!$C$110:$K$170</definedName>
    <definedName name="_xlnm.Print_Area" localSheetId="0">'Rekapitulace stavby'!$D$4:$AO$76,'Rekapitulace stavby'!$C$82:$AQ$104</definedName>
  </definedNames>
  <calcPr calcId="145621"/>
</workbook>
</file>

<file path=xl/calcChain.xml><?xml version="1.0" encoding="utf-8"?>
<calcChain xmlns="http://schemas.openxmlformats.org/spreadsheetml/2006/main">
  <c r="J39" i="7" l="1"/>
  <c r="J38" i="7"/>
  <c r="AY103" i="1"/>
  <c r="J37" i="7"/>
  <c r="AX103" i="1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P140" i="7" s="1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J122" i="7"/>
  <c r="J121" i="7"/>
  <c r="F121" i="7"/>
  <c r="F119" i="7"/>
  <c r="E117" i="7"/>
  <c r="J94" i="7"/>
  <c r="J93" i="7"/>
  <c r="F93" i="7"/>
  <c r="F91" i="7"/>
  <c r="E89" i="7"/>
  <c r="J20" i="7"/>
  <c r="E20" i="7"/>
  <c r="F122" i="7"/>
  <c r="J19" i="7"/>
  <c r="J14" i="7"/>
  <c r="J119" i="7" s="1"/>
  <c r="E7" i="7"/>
  <c r="E113" i="7"/>
  <c r="J37" i="6"/>
  <c r="J36" i="6"/>
  <c r="AY102" i="1"/>
  <c r="J35" i="6"/>
  <c r="AX102" i="1"/>
  <c r="BI653" i="6"/>
  <c r="BH653" i="6"/>
  <c r="BG653" i="6"/>
  <c r="BE653" i="6"/>
  <c r="T653" i="6"/>
  <c r="R653" i="6"/>
  <c r="P653" i="6"/>
  <c r="BI652" i="6"/>
  <c r="BH652" i="6"/>
  <c r="BG652" i="6"/>
  <c r="BE652" i="6"/>
  <c r="T652" i="6"/>
  <c r="R652" i="6"/>
  <c r="P652" i="6"/>
  <c r="BI650" i="6"/>
  <c r="BH650" i="6"/>
  <c r="BG650" i="6"/>
  <c r="BE650" i="6"/>
  <c r="T650" i="6"/>
  <c r="T649" i="6"/>
  <c r="R650" i="6"/>
  <c r="R649" i="6"/>
  <c r="P650" i="6"/>
  <c r="P649" i="6"/>
  <c r="BI647" i="6"/>
  <c r="BH647" i="6"/>
  <c r="BG647" i="6"/>
  <c r="BE647" i="6"/>
  <c r="T647" i="6"/>
  <c r="R647" i="6"/>
  <c r="P647" i="6"/>
  <c r="BI646" i="6"/>
  <c r="BH646" i="6"/>
  <c r="BG646" i="6"/>
  <c r="BE646" i="6"/>
  <c r="T646" i="6"/>
  <c r="R646" i="6"/>
  <c r="P646" i="6"/>
  <c r="BI644" i="6"/>
  <c r="BH644" i="6"/>
  <c r="BG644" i="6"/>
  <c r="BE644" i="6"/>
  <c r="T644" i="6"/>
  <c r="R644" i="6"/>
  <c r="P644" i="6"/>
  <c r="BI642" i="6"/>
  <c r="BH642" i="6"/>
  <c r="BG642" i="6"/>
  <c r="BE642" i="6"/>
  <c r="T642" i="6"/>
  <c r="R642" i="6"/>
  <c r="P642" i="6"/>
  <c r="BI641" i="6"/>
  <c r="BH641" i="6"/>
  <c r="BG641" i="6"/>
  <c r="BE641" i="6"/>
  <c r="T641" i="6"/>
  <c r="R641" i="6"/>
  <c r="P641" i="6"/>
  <c r="BI639" i="6"/>
  <c r="BH639" i="6"/>
  <c r="BG639" i="6"/>
  <c r="BE639" i="6"/>
  <c r="T639" i="6"/>
  <c r="R639" i="6"/>
  <c r="P639" i="6"/>
  <c r="BI638" i="6"/>
  <c r="BH638" i="6"/>
  <c r="BG638" i="6"/>
  <c r="BE638" i="6"/>
  <c r="T638" i="6"/>
  <c r="R638" i="6"/>
  <c r="P638" i="6"/>
  <c r="BI636" i="6"/>
  <c r="BH636" i="6"/>
  <c r="BG636" i="6"/>
  <c r="BE636" i="6"/>
  <c r="T636" i="6"/>
  <c r="R636" i="6"/>
  <c r="P636" i="6"/>
  <c r="BI634" i="6"/>
  <c r="BH634" i="6"/>
  <c r="BG634" i="6"/>
  <c r="BE634" i="6"/>
  <c r="T634" i="6"/>
  <c r="R634" i="6"/>
  <c r="P634" i="6"/>
  <c r="BI633" i="6"/>
  <c r="BH633" i="6"/>
  <c r="BG633" i="6"/>
  <c r="BE633" i="6"/>
  <c r="T633" i="6"/>
  <c r="R633" i="6"/>
  <c r="P633" i="6"/>
  <c r="BI631" i="6"/>
  <c r="BH631" i="6"/>
  <c r="BG631" i="6"/>
  <c r="BE631" i="6"/>
  <c r="T631" i="6"/>
  <c r="R631" i="6"/>
  <c r="P631" i="6"/>
  <c r="BI629" i="6"/>
  <c r="BH629" i="6"/>
  <c r="BG629" i="6"/>
  <c r="BE629" i="6"/>
  <c r="T629" i="6"/>
  <c r="R629" i="6"/>
  <c r="P629" i="6"/>
  <c r="BI627" i="6"/>
  <c r="BH627" i="6"/>
  <c r="BG627" i="6"/>
  <c r="BE627" i="6"/>
  <c r="T627" i="6"/>
  <c r="R627" i="6"/>
  <c r="P627" i="6"/>
  <c r="BI625" i="6"/>
  <c r="BH625" i="6"/>
  <c r="BG625" i="6"/>
  <c r="BE625" i="6"/>
  <c r="T625" i="6"/>
  <c r="R625" i="6"/>
  <c r="P625" i="6"/>
  <c r="BI624" i="6"/>
  <c r="BH624" i="6"/>
  <c r="BG624" i="6"/>
  <c r="BE624" i="6"/>
  <c r="T624" i="6"/>
  <c r="R624" i="6"/>
  <c r="P624" i="6"/>
  <c r="BI622" i="6"/>
  <c r="BH622" i="6"/>
  <c r="BG622" i="6"/>
  <c r="BE622" i="6"/>
  <c r="T622" i="6"/>
  <c r="R622" i="6"/>
  <c r="P622" i="6"/>
  <c r="BI620" i="6"/>
  <c r="BH620" i="6"/>
  <c r="BG620" i="6"/>
  <c r="BE620" i="6"/>
  <c r="T620" i="6"/>
  <c r="R620" i="6"/>
  <c r="P620" i="6"/>
  <c r="BI618" i="6"/>
  <c r="BH618" i="6"/>
  <c r="BG618" i="6"/>
  <c r="BE618" i="6"/>
  <c r="T618" i="6"/>
  <c r="R618" i="6"/>
  <c r="P618" i="6"/>
  <c r="BI615" i="6"/>
  <c r="BH615" i="6"/>
  <c r="BG615" i="6"/>
  <c r="BE615" i="6"/>
  <c r="T615" i="6"/>
  <c r="R615" i="6"/>
  <c r="P615" i="6"/>
  <c r="BI614" i="6"/>
  <c r="BH614" i="6"/>
  <c r="BG614" i="6"/>
  <c r="BE614" i="6"/>
  <c r="T614" i="6"/>
  <c r="R614" i="6"/>
  <c r="P614" i="6"/>
  <c r="BI612" i="6"/>
  <c r="BH612" i="6"/>
  <c r="BG612" i="6"/>
  <c r="BE612" i="6"/>
  <c r="T612" i="6"/>
  <c r="R612" i="6"/>
  <c r="P612" i="6"/>
  <c r="BI610" i="6"/>
  <c r="BH610" i="6"/>
  <c r="BG610" i="6"/>
  <c r="BE610" i="6"/>
  <c r="T610" i="6"/>
  <c r="R610" i="6"/>
  <c r="P610" i="6"/>
  <c r="BI608" i="6"/>
  <c r="BH608" i="6"/>
  <c r="BG608" i="6"/>
  <c r="BE608" i="6"/>
  <c r="T608" i="6"/>
  <c r="R608" i="6"/>
  <c r="P608" i="6"/>
  <c r="BI606" i="6"/>
  <c r="BH606" i="6"/>
  <c r="BG606" i="6"/>
  <c r="BE606" i="6"/>
  <c r="T606" i="6"/>
  <c r="R606" i="6"/>
  <c r="P606" i="6"/>
  <c r="BI604" i="6"/>
  <c r="BH604" i="6"/>
  <c r="BG604" i="6"/>
  <c r="BE604" i="6"/>
  <c r="T604" i="6"/>
  <c r="R604" i="6"/>
  <c r="P604" i="6"/>
  <c r="BI601" i="6"/>
  <c r="BH601" i="6"/>
  <c r="BG601" i="6"/>
  <c r="BE601" i="6"/>
  <c r="T601" i="6"/>
  <c r="R601" i="6"/>
  <c r="P601" i="6"/>
  <c r="BI599" i="6"/>
  <c r="BH599" i="6"/>
  <c r="BG599" i="6"/>
  <c r="BE599" i="6"/>
  <c r="T599" i="6"/>
  <c r="R599" i="6"/>
  <c r="P599" i="6"/>
  <c r="BI598" i="6"/>
  <c r="BH598" i="6"/>
  <c r="BG598" i="6"/>
  <c r="BE598" i="6"/>
  <c r="T598" i="6"/>
  <c r="R598" i="6"/>
  <c r="P598" i="6"/>
  <c r="BI597" i="6"/>
  <c r="BH597" i="6"/>
  <c r="BG597" i="6"/>
  <c r="BE597" i="6"/>
  <c r="T597" i="6"/>
  <c r="R597" i="6"/>
  <c r="P597" i="6"/>
  <c r="BI596" i="6"/>
  <c r="BH596" i="6"/>
  <c r="BG596" i="6"/>
  <c r="BE596" i="6"/>
  <c r="T596" i="6"/>
  <c r="R596" i="6"/>
  <c r="P596" i="6"/>
  <c r="BI595" i="6"/>
  <c r="BH595" i="6"/>
  <c r="BG595" i="6"/>
  <c r="BE595" i="6"/>
  <c r="T595" i="6"/>
  <c r="R595" i="6"/>
  <c r="P595" i="6"/>
  <c r="BI594" i="6"/>
  <c r="BH594" i="6"/>
  <c r="BG594" i="6"/>
  <c r="BE594" i="6"/>
  <c r="T594" i="6"/>
  <c r="R594" i="6"/>
  <c r="P594" i="6"/>
  <c r="BI584" i="6"/>
  <c r="BH584" i="6"/>
  <c r="BG584" i="6"/>
  <c r="BE584" i="6"/>
  <c r="T584" i="6"/>
  <c r="R584" i="6"/>
  <c r="P584" i="6"/>
  <c r="BI582" i="6"/>
  <c r="BH582" i="6"/>
  <c r="BG582" i="6"/>
  <c r="BE582" i="6"/>
  <c r="T582" i="6"/>
  <c r="R582" i="6"/>
  <c r="P582" i="6"/>
  <c r="BI579" i="6"/>
  <c r="BH579" i="6"/>
  <c r="BG579" i="6"/>
  <c r="BE579" i="6"/>
  <c r="T579" i="6"/>
  <c r="R579" i="6"/>
  <c r="P579" i="6"/>
  <c r="BI578" i="6"/>
  <c r="BH578" i="6"/>
  <c r="BG578" i="6"/>
  <c r="BE578" i="6"/>
  <c r="T578" i="6"/>
  <c r="R578" i="6"/>
  <c r="P578" i="6"/>
  <c r="BI577" i="6"/>
  <c r="BH577" i="6"/>
  <c r="BG577" i="6"/>
  <c r="BE577" i="6"/>
  <c r="T577" i="6"/>
  <c r="R577" i="6"/>
  <c r="P577" i="6"/>
  <c r="BI575" i="6"/>
  <c r="BH575" i="6"/>
  <c r="BG575" i="6"/>
  <c r="BE575" i="6"/>
  <c r="T575" i="6"/>
  <c r="R575" i="6"/>
  <c r="P575" i="6"/>
  <c r="BI569" i="6"/>
  <c r="BH569" i="6"/>
  <c r="BG569" i="6"/>
  <c r="BE569" i="6"/>
  <c r="T569" i="6"/>
  <c r="R569" i="6"/>
  <c r="P569" i="6"/>
  <c r="BI567" i="6"/>
  <c r="BH567" i="6"/>
  <c r="BG567" i="6"/>
  <c r="BE567" i="6"/>
  <c r="T567" i="6"/>
  <c r="R567" i="6"/>
  <c r="P567" i="6"/>
  <c r="BI565" i="6"/>
  <c r="BH565" i="6"/>
  <c r="BG565" i="6"/>
  <c r="BE565" i="6"/>
  <c r="T565" i="6"/>
  <c r="R565" i="6"/>
  <c r="P565" i="6"/>
  <c r="BI564" i="6"/>
  <c r="BH564" i="6"/>
  <c r="BG564" i="6"/>
  <c r="BE564" i="6"/>
  <c r="T564" i="6"/>
  <c r="R564" i="6"/>
  <c r="P564" i="6"/>
  <c r="BI562" i="6"/>
  <c r="BH562" i="6"/>
  <c r="BG562" i="6"/>
  <c r="BE562" i="6"/>
  <c r="T562" i="6"/>
  <c r="R562" i="6"/>
  <c r="P562" i="6"/>
  <c r="BI561" i="6"/>
  <c r="BH561" i="6"/>
  <c r="BG561" i="6"/>
  <c r="BE561" i="6"/>
  <c r="T561" i="6"/>
  <c r="R561" i="6"/>
  <c r="P561" i="6"/>
  <c r="BI560" i="6"/>
  <c r="BH560" i="6"/>
  <c r="BG560" i="6"/>
  <c r="BE560" i="6"/>
  <c r="T560" i="6"/>
  <c r="R560" i="6"/>
  <c r="P560" i="6"/>
  <c r="BI558" i="6"/>
  <c r="BH558" i="6"/>
  <c r="BG558" i="6"/>
  <c r="BE558" i="6"/>
  <c r="T558" i="6"/>
  <c r="R558" i="6"/>
  <c r="P558" i="6"/>
  <c r="BI556" i="6"/>
  <c r="BH556" i="6"/>
  <c r="BG556" i="6"/>
  <c r="BE556" i="6"/>
  <c r="T556" i="6"/>
  <c r="R556" i="6"/>
  <c r="P556" i="6"/>
  <c r="BI553" i="6"/>
  <c r="BH553" i="6"/>
  <c r="BG553" i="6"/>
  <c r="BE553" i="6"/>
  <c r="T553" i="6"/>
  <c r="R553" i="6"/>
  <c r="P553" i="6"/>
  <c r="BI550" i="6"/>
  <c r="BH550" i="6"/>
  <c r="BG550" i="6"/>
  <c r="BE550" i="6"/>
  <c r="T550" i="6"/>
  <c r="R550" i="6"/>
  <c r="P550" i="6"/>
  <c r="BI549" i="6"/>
  <c r="BH549" i="6"/>
  <c r="BG549" i="6"/>
  <c r="BE549" i="6"/>
  <c r="T549" i="6"/>
  <c r="R549" i="6"/>
  <c r="P549" i="6"/>
  <c r="BI547" i="6"/>
  <c r="BH547" i="6"/>
  <c r="BG547" i="6"/>
  <c r="BE547" i="6"/>
  <c r="T547" i="6"/>
  <c r="R547" i="6"/>
  <c r="P547" i="6"/>
  <c r="BI543" i="6"/>
  <c r="BH543" i="6"/>
  <c r="BG543" i="6"/>
  <c r="BE543" i="6"/>
  <c r="T543" i="6"/>
  <c r="R543" i="6"/>
  <c r="P543" i="6"/>
  <c r="BI541" i="6"/>
  <c r="BH541" i="6"/>
  <c r="BG541" i="6"/>
  <c r="BE541" i="6"/>
  <c r="T541" i="6"/>
  <c r="R541" i="6"/>
  <c r="P541" i="6"/>
  <c r="BI537" i="6"/>
  <c r="BH537" i="6"/>
  <c r="BG537" i="6"/>
  <c r="BE537" i="6"/>
  <c r="T537" i="6"/>
  <c r="R537" i="6"/>
  <c r="P537" i="6"/>
  <c r="BI534" i="6"/>
  <c r="BH534" i="6"/>
  <c r="BG534" i="6"/>
  <c r="BE534" i="6"/>
  <c r="T534" i="6"/>
  <c r="R534" i="6"/>
  <c r="P534" i="6"/>
  <c r="BI532" i="6"/>
  <c r="BH532" i="6"/>
  <c r="BG532" i="6"/>
  <c r="BE532" i="6"/>
  <c r="T532" i="6"/>
  <c r="R532" i="6"/>
  <c r="P532" i="6"/>
  <c r="BI530" i="6"/>
  <c r="BH530" i="6"/>
  <c r="BG530" i="6"/>
  <c r="BE530" i="6"/>
  <c r="T530" i="6"/>
  <c r="R530" i="6"/>
  <c r="P530" i="6"/>
  <c r="BI528" i="6"/>
  <c r="BH528" i="6"/>
  <c r="BG528" i="6"/>
  <c r="BE528" i="6"/>
  <c r="T528" i="6"/>
  <c r="R528" i="6"/>
  <c r="P528" i="6"/>
  <c r="BI525" i="6"/>
  <c r="BH525" i="6"/>
  <c r="BG525" i="6"/>
  <c r="BE525" i="6"/>
  <c r="T525" i="6"/>
  <c r="R525" i="6"/>
  <c r="P525" i="6"/>
  <c r="BI523" i="6"/>
  <c r="BH523" i="6"/>
  <c r="BG523" i="6"/>
  <c r="BE523" i="6"/>
  <c r="T523" i="6"/>
  <c r="R523" i="6"/>
  <c r="P523" i="6"/>
  <c r="BI522" i="6"/>
  <c r="BH522" i="6"/>
  <c r="BG522" i="6"/>
  <c r="BE522" i="6"/>
  <c r="T522" i="6"/>
  <c r="R522" i="6"/>
  <c r="P522" i="6"/>
  <c r="BI520" i="6"/>
  <c r="BH520" i="6"/>
  <c r="BG520" i="6"/>
  <c r="BE520" i="6"/>
  <c r="T520" i="6"/>
  <c r="R520" i="6"/>
  <c r="P520" i="6"/>
  <c r="BI519" i="6"/>
  <c r="BH519" i="6"/>
  <c r="BG519" i="6"/>
  <c r="BE519" i="6"/>
  <c r="T519" i="6"/>
  <c r="R519" i="6"/>
  <c r="P519" i="6"/>
  <c r="BI517" i="6"/>
  <c r="BH517" i="6"/>
  <c r="BG517" i="6"/>
  <c r="BE517" i="6"/>
  <c r="T517" i="6"/>
  <c r="R517" i="6"/>
  <c r="P517" i="6"/>
  <c r="BI511" i="6"/>
  <c r="BH511" i="6"/>
  <c r="BG511" i="6"/>
  <c r="BE511" i="6"/>
  <c r="T511" i="6"/>
  <c r="R511" i="6"/>
  <c r="P511" i="6"/>
  <c r="BI509" i="6"/>
  <c r="BH509" i="6"/>
  <c r="BG509" i="6"/>
  <c r="BE509" i="6"/>
  <c r="T509" i="6"/>
  <c r="R509" i="6"/>
  <c r="P509" i="6"/>
  <c r="BI505" i="6"/>
  <c r="BH505" i="6"/>
  <c r="BG505" i="6"/>
  <c r="BE505" i="6"/>
  <c r="T505" i="6"/>
  <c r="R505" i="6"/>
  <c r="P505" i="6"/>
  <c r="BI501" i="6"/>
  <c r="BH501" i="6"/>
  <c r="BG501" i="6"/>
  <c r="BE501" i="6"/>
  <c r="T501" i="6"/>
  <c r="R501" i="6"/>
  <c r="P501" i="6"/>
  <c r="BI500" i="6"/>
  <c r="BH500" i="6"/>
  <c r="BG500" i="6"/>
  <c r="BE500" i="6"/>
  <c r="T500" i="6"/>
  <c r="R500" i="6"/>
  <c r="P500" i="6"/>
  <c r="BI499" i="6"/>
  <c r="BH499" i="6"/>
  <c r="BG499" i="6"/>
  <c r="BE499" i="6"/>
  <c r="T499" i="6"/>
  <c r="R499" i="6"/>
  <c r="P499" i="6"/>
  <c r="BI494" i="6"/>
  <c r="BH494" i="6"/>
  <c r="BG494" i="6"/>
  <c r="BE494" i="6"/>
  <c r="T494" i="6"/>
  <c r="R494" i="6"/>
  <c r="P494" i="6"/>
  <c r="BI492" i="6"/>
  <c r="BH492" i="6"/>
  <c r="BG492" i="6"/>
  <c r="BE492" i="6"/>
  <c r="T492" i="6"/>
  <c r="R492" i="6"/>
  <c r="P492" i="6"/>
  <c r="BI490" i="6"/>
  <c r="BH490" i="6"/>
  <c r="BG490" i="6"/>
  <c r="BE490" i="6"/>
  <c r="T490" i="6"/>
  <c r="R490" i="6"/>
  <c r="P490" i="6"/>
  <c r="BI489" i="6"/>
  <c r="BH489" i="6"/>
  <c r="BG489" i="6"/>
  <c r="BE489" i="6"/>
  <c r="T489" i="6"/>
  <c r="R489" i="6"/>
  <c r="P489" i="6"/>
  <c r="BI488" i="6"/>
  <c r="BH488" i="6"/>
  <c r="BG488" i="6"/>
  <c r="BE488" i="6"/>
  <c r="T488" i="6"/>
  <c r="R488" i="6"/>
  <c r="P488" i="6"/>
  <c r="BI486" i="6"/>
  <c r="BH486" i="6"/>
  <c r="BG486" i="6"/>
  <c r="BE486" i="6"/>
  <c r="T486" i="6"/>
  <c r="R486" i="6"/>
  <c r="P486" i="6"/>
  <c r="BI485" i="6"/>
  <c r="BH485" i="6"/>
  <c r="BG485" i="6"/>
  <c r="BE485" i="6"/>
  <c r="T485" i="6"/>
  <c r="R485" i="6"/>
  <c r="P485" i="6"/>
  <c r="BI484" i="6"/>
  <c r="BH484" i="6"/>
  <c r="BG484" i="6"/>
  <c r="BE484" i="6"/>
  <c r="T484" i="6"/>
  <c r="R484" i="6"/>
  <c r="P484" i="6"/>
  <c r="BI482" i="6"/>
  <c r="BH482" i="6"/>
  <c r="BG482" i="6"/>
  <c r="BE482" i="6"/>
  <c r="T482" i="6"/>
  <c r="R482" i="6"/>
  <c r="P482" i="6"/>
  <c r="BI480" i="6"/>
  <c r="BH480" i="6"/>
  <c r="BG480" i="6"/>
  <c r="BE480" i="6"/>
  <c r="T480" i="6"/>
  <c r="R480" i="6"/>
  <c r="P480" i="6"/>
  <c r="BI478" i="6"/>
  <c r="BH478" i="6"/>
  <c r="BG478" i="6"/>
  <c r="BE478" i="6"/>
  <c r="T478" i="6"/>
  <c r="R478" i="6"/>
  <c r="P478" i="6"/>
  <c r="BI476" i="6"/>
  <c r="BH476" i="6"/>
  <c r="BG476" i="6"/>
  <c r="BE476" i="6"/>
  <c r="T476" i="6"/>
  <c r="R476" i="6"/>
  <c r="P476" i="6"/>
  <c r="BI473" i="6"/>
  <c r="BH473" i="6"/>
  <c r="BG473" i="6"/>
  <c r="BE473" i="6"/>
  <c r="T473" i="6"/>
  <c r="T472" i="6"/>
  <c r="R473" i="6"/>
  <c r="R472" i="6"/>
  <c r="P473" i="6"/>
  <c r="P472" i="6"/>
  <c r="BI470" i="6"/>
  <c r="BH470" i="6"/>
  <c r="BG470" i="6"/>
  <c r="BE470" i="6"/>
  <c r="T470" i="6"/>
  <c r="R470" i="6"/>
  <c r="P470" i="6"/>
  <c r="BI468" i="6"/>
  <c r="BH468" i="6"/>
  <c r="BG468" i="6"/>
  <c r="BE468" i="6"/>
  <c r="T468" i="6"/>
  <c r="R468" i="6"/>
  <c r="P468" i="6"/>
  <c r="BI466" i="6"/>
  <c r="BH466" i="6"/>
  <c r="BG466" i="6"/>
  <c r="BE466" i="6"/>
  <c r="T466" i="6"/>
  <c r="R466" i="6"/>
  <c r="P466" i="6"/>
  <c r="BI464" i="6"/>
  <c r="BH464" i="6"/>
  <c r="BG464" i="6"/>
  <c r="BE464" i="6"/>
  <c r="T464" i="6"/>
  <c r="R464" i="6"/>
  <c r="P464" i="6"/>
  <c r="BI463" i="6"/>
  <c r="BH463" i="6"/>
  <c r="BG463" i="6"/>
  <c r="BE463" i="6"/>
  <c r="T463" i="6"/>
  <c r="R463" i="6"/>
  <c r="P463" i="6"/>
  <c r="BI462" i="6"/>
  <c r="BH462" i="6"/>
  <c r="BG462" i="6"/>
  <c r="BE462" i="6"/>
  <c r="T462" i="6"/>
  <c r="R462" i="6"/>
  <c r="P462" i="6"/>
  <c r="BI460" i="6"/>
  <c r="BH460" i="6"/>
  <c r="BG460" i="6"/>
  <c r="BE460" i="6"/>
  <c r="T460" i="6"/>
  <c r="R460" i="6"/>
  <c r="P460" i="6"/>
  <c r="BI458" i="6"/>
  <c r="BH458" i="6"/>
  <c r="BG458" i="6"/>
  <c r="BE458" i="6"/>
  <c r="T458" i="6"/>
  <c r="R458" i="6"/>
  <c r="P458" i="6"/>
  <c r="BI456" i="6"/>
  <c r="BH456" i="6"/>
  <c r="BG456" i="6"/>
  <c r="BE456" i="6"/>
  <c r="T456" i="6"/>
  <c r="R456" i="6"/>
  <c r="P456" i="6"/>
  <c r="BI454" i="6"/>
  <c r="BH454" i="6"/>
  <c r="BG454" i="6"/>
  <c r="BE454" i="6"/>
  <c r="T454" i="6"/>
  <c r="R454" i="6"/>
  <c r="P454" i="6"/>
  <c r="BI452" i="6"/>
  <c r="BH452" i="6"/>
  <c r="BG452" i="6"/>
  <c r="BE452" i="6"/>
  <c r="T452" i="6"/>
  <c r="R452" i="6"/>
  <c r="P452" i="6"/>
  <c r="BI450" i="6"/>
  <c r="BH450" i="6"/>
  <c r="BG450" i="6"/>
  <c r="BE450" i="6"/>
  <c r="T450" i="6"/>
  <c r="R450" i="6"/>
  <c r="P450" i="6"/>
  <c r="BI448" i="6"/>
  <c r="BH448" i="6"/>
  <c r="BG448" i="6"/>
  <c r="BE448" i="6"/>
  <c r="T448" i="6"/>
  <c r="R448" i="6"/>
  <c r="P448" i="6"/>
  <c r="BI445" i="6"/>
  <c r="BH445" i="6"/>
  <c r="BG445" i="6"/>
  <c r="BE445" i="6"/>
  <c r="T445" i="6"/>
  <c r="R445" i="6"/>
  <c r="P445" i="6"/>
  <c r="BI443" i="6"/>
  <c r="BH443" i="6"/>
  <c r="BG443" i="6"/>
  <c r="BE443" i="6"/>
  <c r="T443" i="6"/>
  <c r="R443" i="6"/>
  <c r="P443" i="6"/>
  <c r="BI441" i="6"/>
  <c r="BH441" i="6"/>
  <c r="BG441" i="6"/>
  <c r="BE441" i="6"/>
  <c r="T441" i="6"/>
  <c r="R441" i="6"/>
  <c r="P441" i="6"/>
  <c r="BI439" i="6"/>
  <c r="BH439" i="6"/>
  <c r="BG439" i="6"/>
  <c r="BE439" i="6"/>
  <c r="T439" i="6"/>
  <c r="R439" i="6"/>
  <c r="P439" i="6"/>
  <c r="BI437" i="6"/>
  <c r="BH437" i="6"/>
  <c r="BG437" i="6"/>
  <c r="BE437" i="6"/>
  <c r="T437" i="6"/>
  <c r="R437" i="6"/>
  <c r="P437" i="6"/>
  <c r="BI434" i="6"/>
  <c r="BH434" i="6"/>
  <c r="BG434" i="6"/>
  <c r="BE434" i="6"/>
  <c r="T434" i="6"/>
  <c r="R434" i="6"/>
  <c r="P434" i="6"/>
  <c r="BI432" i="6"/>
  <c r="BH432" i="6"/>
  <c r="BG432" i="6"/>
  <c r="BE432" i="6"/>
  <c r="T432" i="6"/>
  <c r="R432" i="6"/>
  <c r="P432" i="6"/>
  <c r="BI430" i="6"/>
  <c r="BH430" i="6"/>
  <c r="BG430" i="6"/>
  <c r="BE430" i="6"/>
  <c r="T430" i="6"/>
  <c r="R430" i="6"/>
  <c r="P430" i="6"/>
  <c r="BI427" i="6"/>
  <c r="BH427" i="6"/>
  <c r="BG427" i="6"/>
  <c r="BE427" i="6"/>
  <c r="T427" i="6"/>
  <c r="R427" i="6"/>
  <c r="P427" i="6"/>
  <c r="BI425" i="6"/>
  <c r="BH425" i="6"/>
  <c r="BG425" i="6"/>
  <c r="BE425" i="6"/>
  <c r="T425" i="6"/>
  <c r="R425" i="6"/>
  <c r="P425" i="6"/>
  <c r="BI424" i="6"/>
  <c r="BH424" i="6"/>
  <c r="BG424" i="6"/>
  <c r="BE424" i="6"/>
  <c r="T424" i="6"/>
  <c r="R424" i="6"/>
  <c r="P424" i="6"/>
  <c r="BI423" i="6"/>
  <c r="BH423" i="6"/>
  <c r="BG423" i="6"/>
  <c r="BE423" i="6"/>
  <c r="T423" i="6"/>
  <c r="R423" i="6"/>
  <c r="P423" i="6"/>
  <c r="BI421" i="6"/>
  <c r="BH421" i="6"/>
  <c r="BG421" i="6"/>
  <c r="BE421" i="6"/>
  <c r="T421" i="6"/>
  <c r="R421" i="6"/>
  <c r="P421" i="6"/>
  <c r="BI419" i="6"/>
  <c r="BH419" i="6"/>
  <c r="BG419" i="6"/>
  <c r="BE419" i="6"/>
  <c r="T419" i="6"/>
  <c r="R419" i="6"/>
  <c r="P419" i="6"/>
  <c r="BI417" i="6"/>
  <c r="BH417" i="6"/>
  <c r="BG417" i="6"/>
  <c r="BE417" i="6"/>
  <c r="T417" i="6"/>
  <c r="R417" i="6"/>
  <c r="P417" i="6"/>
  <c r="BI414" i="6"/>
  <c r="BH414" i="6"/>
  <c r="BG414" i="6"/>
  <c r="BE414" i="6"/>
  <c r="T414" i="6"/>
  <c r="R414" i="6"/>
  <c r="P414" i="6"/>
  <c r="BI413" i="6"/>
  <c r="BH413" i="6"/>
  <c r="BG413" i="6"/>
  <c r="BE413" i="6"/>
  <c r="T413" i="6"/>
  <c r="R413" i="6"/>
  <c r="P413" i="6"/>
  <c r="BI411" i="6"/>
  <c r="BH411" i="6"/>
  <c r="BG411" i="6"/>
  <c r="BE411" i="6"/>
  <c r="T411" i="6"/>
  <c r="R411" i="6"/>
  <c r="P411" i="6"/>
  <c r="BI409" i="6"/>
  <c r="BH409" i="6"/>
  <c r="BG409" i="6"/>
  <c r="BE409" i="6"/>
  <c r="T409" i="6"/>
  <c r="R409" i="6"/>
  <c r="P409" i="6"/>
  <c r="BI408" i="6"/>
  <c r="BH408" i="6"/>
  <c r="BG408" i="6"/>
  <c r="BE408" i="6"/>
  <c r="T408" i="6"/>
  <c r="R408" i="6"/>
  <c r="P408" i="6"/>
  <c r="BI406" i="6"/>
  <c r="BH406" i="6"/>
  <c r="BG406" i="6"/>
  <c r="BE406" i="6"/>
  <c r="T406" i="6"/>
  <c r="R406" i="6"/>
  <c r="P406" i="6"/>
  <c r="BI405" i="6"/>
  <c r="BH405" i="6"/>
  <c r="BG405" i="6"/>
  <c r="BE405" i="6"/>
  <c r="T405" i="6"/>
  <c r="R405" i="6"/>
  <c r="P405" i="6"/>
  <c r="BI404" i="6"/>
  <c r="BH404" i="6"/>
  <c r="BG404" i="6"/>
  <c r="BE404" i="6"/>
  <c r="T404" i="6"/>
  <c r="R404" i="6"/>
  <c r="P404" i="6"/>
  <c r="BI402" i="6"/>
  <c r="BH402" i="6"/>
  <c r="BG402" i="6"/>
  <c r="BE402" i="6"/>
  <c r="T402" i="6"/>
  <c r="R402" i="6"/>
  <c r="P402" i="6"/>
  <c r="BI400" i="6"/>
  <c r="BH400" i="6"/>
  <c r="BG400" i="6"/>
  <c r="BE400" i="6"/>
  <c r="T400" i="6"/>
  <c r="R400" i="6"/>
  <c r="P400" i="6"/>
  <c r="BI399" i="6"/>
  <c r="BH399" i="6"/>
  <c r="BG399" i="6"/>
  <c r="BE399" i="6"/>
  <c r="T399" i="6"/>
  <c r="R399" i="6"/>
  <c r="P399" i="6"/>
  <c r="BI397" i="6"/>
  <c r="BH397" i="6"/>
  <c r="BG397" i="6"/>
  <c r="BE397" i="6"/>
  <c r="T397" i="6"/>
  <c r="R397" i="6"/>
  <c r="P397" i="6"/>
  <c r="BI395" i="6"/>
  <c r="BH395" i="6"/>
  <c r="BG395" i="6"/>
  <c r="BE395" i="6"/>
  <c r="T395" i="6"/>
  <c r="R395" i="6"/>
  <c r="P395" i="6"/>
  <c r="BI392" i="6"/>
  <c r="BH392" i="6"/>
  <c r="BG392" i="6"/>
  <c r="BE392" i="6"/>
  <c r="T392" i="6"/>
  <c r="R392" i="6"/>
  <c r="P392" i="6"/>
  <c r="BI390" i="6"/>
  <c r="BH390" i="6"/>
  <c r="BG390" i="6"/>
  <c r="BE390" i="6"/>
  <c r="T390" i="6"/>
  <c r="R390" i="6"/>
  <c r="P390" i="6"/>
  <c r="BI389" i="6"/>
  <c r="BH389" i="6"/>
  <c r="BG389" i="6"/>
  <c r="BE389" i="6"/>
  <c r="T389" i="6"/>
  <c r="R389" i="6"/>
  <c r="P389" i="6"/>
  <c r="BI387" i="6"/>
  <c r="BH387" i="6"/>
  <c r="BG387" i="6"/>
  <c r="BE387" i="6"/>
  <c r="T387" i="6"/>
  <c r="R387" i="6"/>
  <c r="P387" i="6"/>
  <c r="BI384" i="6"/>
  <c r="BH384" i="6"/>
  <c r="BG384" i="6"/>
  <c r="BE384" i="6"/>
  <c r="T384" i="6"/>
  <c r="R384" i="6"/>
  <c r="P384" i="6"/>
  <c r="BI382" i="6"/>
  <c r="BH382" i="6"/>
  <c r="BG382" i="6"/>
  <c r="BE382" i="6"/>
  <c r="T382" i="6"/>
  <c r="R382" i="6"/>
  <c r="P382" i="6"/>
  <c r="BI380" i="6"/>
  <c r="BH380" i="6"/>
  <c r="BG380" i="6"/>
  <c r="BE380" i="6"/>
  <c r="T380" i="6"/>
  <c r="R380" i="6"/>
  <c r="P380" i="6"/>
  <c r="BI378" i="6"/>
  <c r="BH378" i="6"/>
  <c r="BG378" i="6"/>
  <c r="BE378" i="6"/>
  <c r="T378" i="6"/>
  <c r="R378" i="6"/>
  <c r="P378" i="6"/>
  <c r="BI376" i="6"/>
  <c r="BH376" i="6"/>
  <c r="BG376" i="6"/>
  <c r="BE376" i="6"/>
  <c r="T376" i="6"/>
  <c r="R376" i="6"/>
  <c r="P376" i="6"/>
  <c r="BI351" i="6"/>
  <c r="BH351" i="6"/>
  <c r="BG351" i="6"/>
  <c r="BE351" i="6"/>
  <c r="T351" i="6"/>
  <c r="R351" i="6"/>
  <c r="P351" i="6"/>
  <c r="BI343" i="6"/>
  <c r="BH343" i="6"/>
  <c r="BG343" i="6"/>
  <c r="BE343" i="6"/>
  <c r="T343" i="6"/>
  <c r="R343" i="6"/>
  <c r="P343" i="6"/>
  <c r="BI341" i="6"/>
  <c r="BH341" i="6"/>
  <c r="BG341" i="6"/>
  <c r="BE341" i="6"/>
  <c r="T341" i="6"/>
  <c r="R341" i="6"/>
  <c r="P341" i="6"/>
  <c r="BI323" i="6"/>
  <c r="BH323" i="6"/>
  <c r="BG323" i="6"/>
  <c r="BE323" i="6"/>
  <c r="T323" i="6"/>
  <c r="R323" i="6"/>
  <c r="P323" i="6"/>
  <c r="BI318" i="6"/>
  <c r="BH318" i="6"/>
  <c r="BG318" i="6"/>
  <c r="BE318" i="6"/>
  <c r="T318" i="6"/>
  <c r="R318" i="6"/>
  <c r="P318" i="6"/>
  <c r="BI296" i="6"/>
  <c r="BH296" i="6"/>
  <c r="BG296" i="6"/>
  <c r="BE296" i="6"/>
  <c r="T296" i="6"/>
  <c r="R296" i="6"/>
  <c r="P296" i="6"/>
  <c r="BI294" i="6"/>
  <c r="BH294" i="6"/>
  <c r="BG294" i="6"/>
  <c r="BE294" i="6"/>
  <c r="T294" i="6"/>
  <c r="R294" i="6"/>
  <c r="P294" i="6"/>
  <c r="BI292" i="6"/>
  <c r="BH292" i="6"/>
  <c r="BG292" i="6"/>
  <c r="BE292" i="6"/>
  <c r="T292" i="6"/>
  <c r="R292" i="6"/>
  <c r="P292" i="6"/>
  <c r="BI290" i="6"/>
  <c r="BH290" i="6"/>
  <c r="BG290" i="6"/>
  <c r="BE290" i="6"/>
  <c r="T290" i="6"/>
  <c r="R290" i="6"/>
  <c r="P290" i="6"/>
  <c r="BI288" i="6"/>
  <c r="BH288" i="6"/>
  <c r="BG288" i="6"/>
  <c r="BE288" i="6"/>
  <c r="T288" i="6"/>
  <c r="R288" i="6"/>
  <c r="P288" i="6"/>
  <c r="BI275" i="6"/>
  <c r="BH275" i="6"/>
  <c r="BG275" i="6"/>
  <c r="BE275" i="6"/>
  <c r="T275" i="6"/>
  <c r="R275" i="6"/>
  <c r="P275" i="6"/>
  <c r="BI273" i="6"/>
  <c r="BH273" i="6"/>
  <c r="BG273" i="6"/>
  <c r="BE273" i="6"/>
  <c r="T273" i="6"/>
  <c r="R273" i="6"/>
  <c r="P273" i="6"/>
  <c r="BI271" i="6"/>
  <c r="BH271" i="6"/>
  <c r="BG271" i="6"/>
  <c r="BE271" i="6"/>
  <c r="T271" i="6"/>
  <c r="R271" i="6"/>
  <c r="P271" i="6"/>
  <c r="BI269" i="6"/>
  <c r="BH269" i="6"/>
  <c r="BG269" i="6"/>
  <c r="BE269" i="6"/>
  <c r="T269" i="6"/>
  <c r="R269" i="6"/>
  <c r="P269" i="6"/>
  <c r="BI266" i="6"/>
  <c r="BH266" i="6"/>
  <c r="BG266" i="6"/>
  <c r="BE266" i="6"/>
  <c r="T266" i="6"/>
  <c r="R266" i="6"/>
  <c r="P266" i="6"/>
  <c r="BI265" i="6"/>
  <c r="BH265" i="6"/>
  <c r="BG265" i="6"/>
  <c r="BE265" i="6"/>
  <c r="T265" i="6"/>
  <c r="R265" i="6"/>
  <c r="P265" i="6"/>
  <c r="BI263" i="6"/>
  <c r="BH263" i="6"/>
  <c r="BG263" i="6"/>
  <c r="BE263" i="6"/>
  <c r="T263" i="6"/>
  <c r="R263" i="6"/>
  <c r="P263" i="6"/>
  <c r="BI261" i="6"/>
  <c r="BH261" i="6"/>
  <c r="BG261" i="6"/>
  <c r="BE261" i="6"/>
  <c r="T261" i="6"/>
  <c r="R261" i="6"/>
  <c r="P261" i="6"/>
  <c r="BI259" i="6"/>
  <c r="BH259" i="6"/>
  <c r="BG259" i="6"/>
  <c r="BE259" i="6"/>
  <c r="T259" i="6"/>
  <c r="R259" i="6"/>
  <c r="P259" i="6"/>
  <c r="BI254" i="6"/>
  <c r="BH254" i="6"/>
  <c r="BG254" i="6"/>
  <c r="BE254" i="6"/>
  <c r="T254" i="6"/>
  <c r="R254" i="6"/>
  <c r="P254" i="6"/>
  <c r="BI248" i="6"/>
  <c r="BH248" i="6"/>
  <c r="BG248" i="6"/>
  <c r="BE248" i="6"/>
  <c r="T248" i="6"/>
  <c r="R248" i="6"/>
  <c r="P248" i="6"/>
  <c r="BI243" i="6"/>
  <c r="BH243" i="6"/>
  <c r="BG243" i="6"/>
  <c r="BE243" i="6"/>
  <c r="T243" i="6"/>
  <c r="R243" i="6"/>
  <c r="P243" i="6"/>
  <c r="BI241" i="6"/>
  <c r="BH241" i="6"/>
  <c r="BG241" i="6"/>
  <c r="BE241" i="6"/>
  <c r="T241" i="6"/>
  <c r="R241" i="6"/>
  <c r="P241" i="6"/>
  <c r="BI239" i="6"/>
  <c r="BH239" i="6"/>
  <c r="BG239" i="6"/>
  <c r="BE239" i="6"/>
  <c r="T239" i="6"/>
  <c r="R239" i="6"/>
  <c r="P239" i="6"/>
  <c r="BI237" i="6"/>
  <c r="BH237" i="6"/>
  <c r="BG237" i="6"/>
  <c r="BE237" i="6"/>
  <c r="T237" i="6"/>
  <c r="R237" i="6"/>
  <c r="P237" i="6"/>
  <c r="BI228" i="6"/>
  <c r="BH228" i="6"/>
  <c r="BG228" i="6"/>
  <c r="BE228" i="6"/>
  <c r="T228" i="6"/>
  <c r="R228" i="6"/>
  <c r="P228" i="6"/>
  <c r="BI226" i="6"/>
  <c r="BH226" i="6"/>
  <c r="BG226" i="6"/>
  <c r="BE226" i="6"/>
  <c r="T226" i="6"/>
  <c r="R226" i="6"/>
  <c r="P226" i="6"/>
  <c r="BI223" i="6"/>
  <c r="BH223" i="6"/>
  <c r="BG223" i="6"/>
  <c r="BE223" i="6"/>
  <c r="T223" i="6"/>
  <c r="R223" i="6"/>
  <c r="P223" i="6"/>
  <c r="BI219" i="6"/>
  <c r="BH219" i="6"/>
  <c r="BG219" i="6"/>
  <c r="BE219" i="6"/>
  <c r="T219" i="6"/>
  <c r="R219" i="6"/>
  <c r="P219" i="6"/>
  <c r="BI216" i="6"/>
  <c r="BH216" i="6"/>
  <c r="BG216" i="6"/>
  <c r="BE216" i="6"/>
  <c r="T216" i="6"/>
  <c r="R216" i="6"/>
  <c r="P216" i="6"/>
  <c r="BI213" i="6"/>
  <c r="BH213" i="6"/>
  <c r="BG213" i="6"/>
  <c r="BE213" i="6"/>
  <c r="T213" i="6"/>
  <c r="R213" i="6"/>
  <c r="P213" i="6"/>
  <c r="BI208" i="6"/>
  <c r="BH208" i="6"/>
  <c r="BG208" i="6"/>
  <c r="BE208" i="6"/>
  <c r="T208" i="6"/>
  <c r="R208" i="6"/>
  <c r="P208" i="6"/>
  <c r="BI203" i="6"/>
  <c r="BH203" i="6"/>
  <c r="BG203" i="6"/>
  <c r="BE203" i="6"/>
  <c r="T203" i="6"/>
  <c r="R203" i="6"/>
  <c r="P203" i="6"/>
  <c r="BI199" i="6"/>
  <c r="BH199" i="6"/>
  <c r="BG199" i="6"/>
  <c r="BE199" i="6"/>
  <c r="T199" i="6"/>
  <c r="R199" i="6"/>
  <c r="P199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3" i="6"/>
  <c r="BH193" i="6"/>
  <c r="BG193" i="6"/>
  <c r="BE193" i="6"/>
  <c r="T193" i="6"/>
  <c r="R193" i="6"/>
  <c r="P193" i="6"/>
  <c r="BI191" i="6"/>
  <c r="BH191" i="6"/>
  <c r="BG191" i="6"/>
  <c r="BE191" i="6"/>
  <c r="T191" i="6"/>
  <c r="R191" i="6"/>
  <c r="P191" i="6"/>
  <c r="BI188" i="6"/>
  <c r="BH188" i="6"/>
  <c r="BG188" i="6"/>
  <c r="BE188" i="6"/>
  <c r="T188" i="6"/>
  <c r="R188" i="6"/>
  <c r="P188" i="6"/>
  <c r="BI185" i="6"/>
  <c r="BH185" i="6"/>
  <c r="BG185" i="6"/>
  <c r="BE185" i="6"/>
  <c r="T185" i="6"/>
  <c r="R185" i="6"/>
  <c r="P185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79" i="6"/>
  <c r="BH179" i="6"/>
  <c r="BG179" i="6"/>
  <c r="BE179" i="6"/>
  <c r="T179" i="6"/>
  <c r="R179" i="6"/>
  <c r="P179" i="6"/>
  <c r="BI176" i="6"/>
  <c r="BH176" i="6"/>
  <c r="BG176" i="6"/>
  <c r="BE176" i="6"/>
  <c r="T176" i="6"/>
  <c r="R176" i="6"/>
  <c r="P176" i="6"/>
  <c r="BI174" i="6"/>
  <c r="BH174" i="6"/>
  <c r="BG174" i="6"/>
  <c r="BE174" i="6"/>
  <c r="T174" i="6"/>
  <c r="R174" i="6"/>
  <c r="P174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0" i="6"/>
  <c r="BH160" i="6"/>
  <c r="BG160" i="6"/>
  <c r="BE160" i="6"/>
  <c r="T160" i="6"/>
  <c r="R160" i="6"/>
  <c r="P160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49" i="6"/>
  <c r="BH149" i="6"/>
  <c r="BG149" i="6"/>
  <c r="BE149" i="6"/>
  <c r="T149" i="6"/>
  <c r="R149" i="6"/>
  <c r="P149" i="6"/>
  <c r="BI146" i="6"/>
  <c r="BH146" i="6"/>
  <c r="BG146" i="6"/>
  <c r="BE146" i="6"/>
  <c r="T146" i="6"/>
  <c r="R146" i="6"/>
  <c r="P146" i="6"/>
  <c r="J140" i="6"/>
  <c r="J139" i="6"/>
  <c r="F139" i="6"/>
  <c r="F137" i="6"/>
  <c r="E135" i="6"/>
  <c r="J92" i="6"/>
  <c r="J91" i="6"/>
  <c r="F91" i="6"/>
  <c r="F89" i="6"/>
  <c r="E87" i="6"/>
  <c r="J18" i="6"/>
  <c r="E18" i="6"/>
  <c r="F140" i="6" s="1"/>
  <c r="J17" i="6"/>
  <c r="J12" i="6"/>
  <c r="J137" i="6"/>
  <c r="E7" i="6"/>
  <c r="E85" i="6"/>
  <c r="J39" i="5"/>
  <c r="J38" i="5"/>
  <c r="AY100" i="1" s="1"/>
  <c r="J37" i="5"/>
  <c r="AX100" i="1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J122" i="5"/>
  <c r="J121" i="5"/>
  <c r="F121" i="5"/>
  <c r="F119" i="5"/>
  <c r="E117" i="5"/>
  <c r="J94" i="5"/>
  <c r="J93" i="5"/>
  <c r="F93" i="5"/>
  <c r="F91" i="5"/>
  <c r="E89" i="5"/>
  <c r="J20" i="5"/>
  <c r="E20" i="5"/>
  <c r="F94" i="5" s="1"/>
  <c r="J19" i="5"/>
  <c r="J14" i="5"/>
  <c r="J119" i="5"/>
  <c r="E7" i="5"/>
  <c r="E113" i="5"/>
  <c r="J37" i="4"/>
  <c r="J36" i="4"/>
  <c r="AY99" i="1" s="1"/>
  <c r="J35" i="4"/>
  <c r="AX99" i="1"/>
  <c r="BI684" i="4"/>
  <c r="BH684" i="4"/>
  <c r="BG684" i="4"/>
  <c r="BE684" i="4"/>
  <c r="T684" i="4"/>
  <c r="R684" i="4"/>
  <c r="P684" i="4"/>
  <c r="BI683" i="4"/>
  <c r="BH683" i="4"/>
  <c r="BG683" i="4"/>
  <c r="BE683" i="4"/>
  <c r="T683" i="4"/>
  <c r="R683" i="4"/>
  <c r="P683" i="4"/>
  <c r="BI681" i="4"/>
  <c r="BH681" i="4"/>
  <c r="BG681" i="4"/>
  <c r="BE681" i="4"/>
  <c r="T681" i="4"/>
  <c r="T680" i="4"/>
  <c r="R681" i="4"/>
  <c r="R680" i="4" s="1"/>
  <c r="P681" i="4"/>
  <c r="P680" i="4"/>
  <c r="BI678" i="4"/>
  <c r="BH678" i="4"/>
  <c r="BG678" i="4"/>
  <c r="BE678" i="4"/>
  <c r="T678" i="4"/>
  <c r="R678" i="4"/>
  <c r="P678" i="4"/>
  <c r="BI677" i="4"/>
  <c r="BH677" i="4"/>
  <c r="BG677" i="4"/>
  <c r="BE677" i="4"/>
  <c r="T677" i="4"/>
  <c r="R677" i="4"/>
  <c r="P677" i="4"/>
  <c r="BI675" i="4"/>
  <c r="BH675" i="4"/>
  <c r="BG675" i="4"/>
  <c r="BE675" i="4"/>
  <c r="T675" i="4"/>
  <c r="R675" i="4"/>
  <c r="P675" i="4"/>
  <c r="BI673" i="4"/>
  <c r="BH673" i="4"/>
  <c r="BG673" i="4"/>
  <c r="BE673" i="4"/>
  <c r="T673" i="4"/>
  <c r="R673" i="4"/>
  <c r="P673" i="4"/>
  <c r="BI672" i="4"/>
  <c r="BH672" i="4"/>
  <c r="BG672" i="4"/>
  <c r="BE672" i="4"/>
  <c r="T672" i="4"/>
  <c r="R672" i="4"/>
  <c r="P672" i="4"/>
  <c r="BI670" i="4"/>
  <c r="BH670" i="4"/>
  <c r="BG670" i="4"/>
  <c r="BE670" i="4"/>
  <c r="T670" i="4"/>
  <c r="R670" i="4"/>
  <c r="P670" i="4"/>
  <c r="BI669" i="4"/>
  <c r="BH669" i="4"/>
  <c r="BG669" i="4"/>
  <c r="BE669" i="4"/>
  <c r="T669" i="4"/>
  <c r="R669" i="4"/>
  <c r="P669" i="4"/>
  <c r="BI667" i="4"/>
  <c r="BH667" i="4"/>
  <c r="BG667" i="4"/>
  <c r="BE667" i="4"/>
  <c r="T667" i="4"/>
  <c r="R667" i="4"/>
  <c r="P667" i="4"/>
  <c r="BI665" i="4"/>
  <c r="BH665" i="4"/>
  <c r="BG665" i="4"/>
  <c r="BE665" i="4"/>
  <c r="T665" i="4"/>
  <c r="R665" i="4"/>
  <c r="P665" i="4"/>
  <c r="BI664" i="4"/>
  <c r="BH664" i="4"/>
  <c r="BG664" i="4"/>
  <c r="BE664" i="4"/>
  <c r="T664" i="4"/>
  <c r="R664" i="4"/>
  <c r="P664" i="4"/>
  <c r="BI662" i="4"/>
  <c r="BH662" i="4"/>
  <c r="BG662" i="4"/>
  <c r="BE662" i="4"/>
  <c r="T662" i="4"/>
  <c r="R662" i="4"/>
  <c r="P662" i="4"/>
  <c r="BI660" i="4"/>
  <c r="BH660" i="4"/>
  <c r="BG660" i="4"/>
  <c r="BE660" i="4"/>
  <c r="T660" i="4"/>
  <c r="R660" i="4"/>
  <c r="P660" i="4"/>
  <c r="BI658" i="4"/>
  <c r="BH658" i="4"/>
  <c r="BG658" i="4"/>
  <c r="BE658" i="4"/>
  <c r="T658" i="4"/>
  <c r="R658" i="4"/>
  <c r="P658" i="4"/>
  <c r="BI656" i="4"/>
  <c r="BH656" i="4"/>
  <c r="BG656" i="4"/>
  <c r="BE656" i="4"/>
  <c r="T656" i="4"/>
  <c r="R656" i="4"/>
  <c r="P656" i="4"/>
  <c r="BI655" i="4"/>
  <c r="BH655" i="4"/>
  <c r="BG655" i="4"/>
  <c r="BE655" i="4"/>
  <c r="T655" i="4"/>
  <c r="R655" i="4"/>
  <c r="P655" i="4"/>
  <c r="BI653" i="4"/>
  <c r="BH653" i="4"/>
  <c r="BG653" i="4"/>
  <c r="BE653" i="4"/>
  <c r="T653" i="4"/>
  <c r="R653" i="4"/>
  <c r="P653" i="4"/>
  <c r="BI651" i="4"/>
  <c r="BH651" i="4"/>
  <c r="BG651" i="4"/>
  <c r="BE651" i="4"/>
  <c r="T651" i="4"/>
  <c r="R651" i="4"/>
  <c r="P651" i="4"/>
  <c r="BI649" i="4"/>
  <c r="BH649" i="4"/>
  <c r="BG649" i="4"/>
  <c r="BE649" i="4"/>
  <c r="T649" i="4"/>
  <c r="R649" i="4"/>
  <c r="P649" i="4"/>
  <c r="BI646" i="4"/>
  <c r="BH646" i="4"/>
  <c r="BG646" i="4"/>
  <c r="BE646" i="4"/>
  <c r="T646" i="4"/>
  <c r="R646" i="4"/>
  <c r="P646" i="4"/>
  <c r="BI645" i="4"/>
  <c r="BH645" i="4"/>
  <c r="BG645" i="4"/>
  <c r="BE645" i="4"/>
  <c r="T645" i="4"/>
  <c r="R645" i="4"/>
  <c r="P645" i="4"/>
  <c r="BI643" i="4"/>
  <c r="BH643" i="4"/>
  <c r="BG643" i="4"/>
  <c r="BE643" i="4"/>
  <c r="T643" i="4"/>
  <c r="R643" i="4"/>
  <c r="P643" i="4"/>
  <c r="BI641" i="4"/>
  <c r="BH641" i="4"/>
  <c r="BG641" i="4"/>
  <c r="BE641" i="4"/>
  <c r="T641" i="4"/>
  <c r="R641" i="4"/>
  <c r="P641" i="4"/>
  <c r="BI639" i="4"/>
  <c r="BH639" i="4"/>
  <c r="BG639" i="4"/>
  <c r="BE639" i="4"/>
  <c r="T639" i="4"/>
  <c r="R639" i="4"/>
  <c r="P639" i="4"/>
  <c r="BI637" i="4"/>
  <c r="BH637" i="4"/>
  <c r="BG637" i="4"/>
  <c r="BE637" i="4"/>
  <c r="T637" i="4"/>
  <c r="R637" i="4"/>
  <c r="P637" i="4"/>
  <c r="BI635" i="4"/>
  <c r="BH635" i="4"/>
  <c r="BG635" i="4"/>
  <c r="BE635" i="4"/>
  <c r="T635" i="4"/>
  <c r="R635" i="4"/>
  <c r="P635" i="4"/>
  <c r="BI632" i="4"/>
  <c r="BH632" i="4"/>
  <c r="BG632" i="4"/>
  <c r="BE632" i="4"/>
  <c r="T632" i="4"/>
  <c r="R632" i="4"/>
  <c r="P632" i="4"/>
  <c r="BI630" i="4"/>
  <c r="BH630" i="4"/>
  <c r="BG630" i="4"/>
  <c r="BE630" i="4"/>
  <c r="T630" i="4"/>
  <c r="R630" i="4"/>
  <c r="P630" i="4"/>
  <c r="BI629" i="4"/>
  <c r="BH629" i="4"/>
  <c r="BG629" i="4"/>
  <c r="BE629" i="4"/>
  <c r="T629" i="4"/>
  <c r="R629" i="4"/>
  <c r="P629" i="4"/>
  <c r="BI628" i="4"/>
  <c r="BH628" i="4"/>
  <c r="BG628" i="4"/>
  <c r="BE628" i="4"/>
  <c r="T628" i="4"/>
  <c r="R628" i="4"/>
  <c r="P628" i="4"/>
  <c r="BI627" i="4"/>
  <c r="BH627" i="4"/>
  <c r="BG627" i="4"/>
  <c r="BE627" i="4"/>
  <c r="T627" i="4"/>
  <c r="R627" i="4"/>
  <c r="P627" i="4"/>
  <c r="BI617" i="4"/>
  <c r="BH617" i="4"/>
  <c r="BG617" i="4"/>
  <c r="BE617" i="4"/>
  <c r="T617" i="4"/>
  <c r="R617" i="4"/>
  <c r="P617" i="4"/>
  <c r="BI615" i="4"/>
  <c r="BH615" i="4"/>
  <c r="BG615" i="4"/>
  <c r="BE615" i="4"/>
  <c r="T615" i="4"/>
  <c r="R615" i="4"/>
  <c r="P615" i="4"/>
  <c r="BI612" i="4"/>
  <c r="BH612" i="4"/>
  <c r="BG612" i="4"/>
  <c r="BE612" i="4"/>
  <c r="T612" i="4"/>
  <c r="R612" i="4"/>
  <c r="P612" i="4"/>
  <c r="BI611" i="4"/>
  <c r="BH611" i="4"/>
  <c r="BG611" i="4"/>
  <c r="BE611" i="4"/>
  <c r="T611" i="4"/>
  <c r="R611" i="4"/>
  <c r="P611" i="4"/>
  <c r="BI610" i="4"/>
  <c r="BH610" i="4"/>
  <c r="BG610" i="4"/>
  <c r="BE610" i="4"/>
  <c r="T610" i="4"/>
  <c r="R610" i="4"/>
  <c r="P610" i="4"/>
  <c r="BI608" i="4"/>
  <c r="BH608" i="4"/>
  <c r="BG608" i="4"/>
  <c r="BE608" i="4"/>
  <c r="T608" i="4"/>
  <c r="R608" i="4"/>
  <c r="P608" i="4"/>
  <c r="BI602" i="4"/>
  <c r="BH602" i="4"/>
  <c r="BG602" i="4"/>
  <c r="BE602" i="4"/>
  <c r="T602" i="4"/>
  <c r="R602" i="4"/>
  <c r="P602" i="4"/>
  <c r="BI600" i="4"/>
  <c r="BH600" i="4"/>
  <c r="BG600" i="4"/>
  <c r="BE600" i="4"/>
  <c r="T600" i="4"/>
  <c r="R600" i="4"/>
  <c r="P600" i="4"/>
  <c r="BI598" i="4"/>
  <c r="BH598" i="4"/>
  <c r="BG598" i="4"/>
  <c r="BE598" i="4"/>
  <c r="T598" i="4"/>
  <c r="R598" i="4"/>
  <c r="P598" i="4"/>
  <c r="BI597" i="4"/>
  <c r="BH597" i="4"/>
  <c r="BG597" i="4"/>
  <c r="BE597" i="4"/>
  <c r="T597" i="4"/>
  <c r="R597" i="4"/>
  <c r="P597" i="4"/>
  <c r="BI595" i="4"/>
  <c r="BH595" i="4"/>
  <c r="BG595" i="4"/>
  <c r="BE595" i="4"/>
  <c r="T595" i="4"/>
  <c r="R595" i="4"/>
  <c r="P595" i="4"/>
  <c r="BI594" i="4"/>
  <c r="BH594" i="4"/>
  <c r="BG594" i="4"/>
  <c r="BE594" i="4"/>
  <c r="T594" i="4"/>
  <c r="R594" i="4"/>
  <c r="P594" i="4"/>
  <c r="BI593" i="4"/>
  <c r="BH593" i="4"/>
  <c r="BG593" i="4"/>
  <c r="BE593" i="4"/>
  <c r="T593" i="4"/>
  <c r="R593" i="4"/>
  <c r="P593" i="4"/>
  <c r="BI592" i="4"/>
  <c r="BH592" i="4"/>
  <c r="BG592" i="4"/>
  <c r="BE592" i="4"/>
  <c r="T592" i="4"/>
  <c r="R592" i="4"/>
  <c r="P592" i="4"/>
  <c r="BI590" i="4"/>
  <c r="BH590" i="4"/>
  <c r="BG590" i="4"/>
  <c r="BE590" i="4"/>
  <c r="T590" i="4"/>
  <c r="R590" i="4"/>
  <c r="P590" i="4"/>
  <c r="BI589" i="4"/>
  <c r="BH589" i="4"/>
  <c r="BG589" i="4"/>
  <c r="BE589" i="4"/>
  <c r="T589" i="4"/>
  <c r="R589" i="4"/>
  <c r="P589" i="4"/>
  <c r="BI587" i="4"/>
  <c r="BH587" i="4"/>
  <c r="BG587" i="4"/>
  <c r="BE587" i="4"/>
  <c r="T587" i="4"/>
  <c r="R587" i="4"/>
  <c r="P587" i="4"/>
  <c r="BI585" i="4"/>
  <c r="BH585" i="4"/>
  <c r="BG585" i="4"/>
  <c r="BE585" i="4"/>
  <c r="T585" i="4"/>
  <c r="R585" i="4"/>
  <c r="P585" i="4"/>
  <c r="BI583" i="4"/>
  <c r="BH583" i="4"/>
  <c r="BG583" i="4"/>
  <c r="BE583" i="4"/>
  <c r="T583" i="4"/>
  <c r="R583" i="4"/>
  <c r="P583" i="4"/>
  <c r="BI580" i="4"/>
  <c r="BH580" i="4"/>
  <c r="BG580" i="4"/>
  <c r="BE580" i="4"/>
  <c r="T580" i="4"/>
  <c r="R580" i="4"/>
  <c r="P580" i="4"/>
  <c r="BI577" i="4"/>
  <c r="BH577" i="4"/>
  <c r="BG577" i="4"/>
  <c r="BE577" i="4"/>
  <c r="T577" i="4"/>
  <c r="R577" i="4"/>
  <c r="P577" i="4"/>
  <c r="BI576" i="4"/>
  <c r="BH576" i="4"/>
  <c r="BG576" i="4"/>
  <c r="BE576" i="4"/>
  <c r="T576" i="4"/>
  <c r="R576" i="4"/>
  <c r="P576" i="4"/>
  <c r="BI574" i="4"/>
  <c r="BH574" i="4"/>
  <c r="BG574" i="4"/>
  <c r="BE574" i="4"/>
  <c r="T574" i="4"/>
  <c r="R574" i="4"/>
  <c r="P574" i="4"/>
  <c r="BI570" i="4"/>
  <c r="BH570" i="4"/>
  <c r="BG570" i="4"/>
  <c r="BE570" i="4"/>
  <c r="T570" i="4"/>
  <c r="R570" i="4"/>
  <c r="P570" i="4"/>
  <c r="BI565" i="4"/>
  <c r="BH565" i="4"/>
  <c r="BG565" i="4"/>
  <c r="BE565" i="4"/>
  <c r="T565" i="4"/>
  <c r="R565" i="4"/>
  <c r="P565" i="4"/>
  <c r="BI562" i="4"/>
  <c r="BH562" i="4"/>
  <c r="BG562" i="4"/>
  <c r="BE562" i="4"/>
  <c r="T562" i="4"/>
  <c r="R562" i="4"/>
  <c r="P562" i="4"/>
  <c r="BI560" i="4"/>
  <c r="BH560" i="4"/>
  <c r="BG560" i="4"/>
  <c r="BE560" i="4"/>
  <c r="T560" i="4"/>
  <c r="R560" i="4"/>
  <c r="P560" i="4"/>
  <c r="BI556" i="4"/>
  <c r="BH556" i="4"/>
  <c r="BG556" i="4"/>
  <c r="BE556" i="4"/>
  <c r="T556" i="4"/>
  <c r="R556" i="4"/>
  <c r="P556" i="4"/>
  <c r="BI552" i="4"/>
  <c r="BH552" i="4"/>
  <c r="BG552" i="4"/>
  <c r="BE552" i="4"/>
  <c r="T552" i="4"/>
  <c r="R552" i="4"/>
  <c r="P552" i="4"/>
  <c r="BI549" i="4"/>
  <c r="BH549" i="4"/>
  <c r="BG549" i="4"/>
  <c r="BE549" i="4"/>
  <c r="T549" i="4"/>
  <c r="R549" i="4"/>
  <c r="P549" i="4"/>
  <c r="BI547" i="4"/>
  <c r="BH547" i="4"/>
  <c r="BG547" i="4"/>
  <c r="BE547" i="4"/>
  <c r="T547" i="4"/>
  <c r="R547" i="4"/>
  <c r="P547" i="4"/>
  <c r="BI544" i="4"/>
  <c r="BH544" i="4"/>
  <c r="BG544" i="4"/>
  <c r="BE544" i="4"/>
  <c r="T544" i="4"/>
  <c r="R544" i="4"/>
  <c r="P544" i="4"/>
  <c r="BI542" i="4"/>
  <c r="BH542" i="4"/>
  <c r="BG542" i="4"/>
  <c r="BE542" i="4"/>
  <c r="T542" i="4"/>
  <c r="R542" i="4"/>
  <c r="P542" i="4"/>
  <c r="BI538" i="4"/>
  <c r="BH538" i="4"/>
  <c r="BG538" i="4"/>
  <c r="BE538" i="4"/>
  <c r="T538" i="4"/>
  <c r="R538" i="4"/>
  <c r="P538" i="4"/>
  <c r="BI536" i="4"/>
  <c r="BH536" i="4"/>
  <c r="BG536" i="4"/>
  <c r="BE536" i="4"/>
  <c r="T536" i="4"/>
  <c r="R536" i="4"/>
  <c r="P536" i="4"/>
  <c r="BI534" i="4"/>
  <c r="BH534" i="4"/>
  <c r="BG534" i="4"/>
  <c r="BE534" i="4"/>
  <c r="T534" i="4"/>
  <c r="R534" i="4"/>
  <c r="P534" i="4"/>
  <c r="BI533" i="4"/>
  <c r="BH533" i="4"/>
  <c r="BG533" i="4"/>
  <c r="BE533" i="4"/>
  <c r="T533" i="4"/>
  <c r="R533" i="4"/>
  <c r="P533" i="4"/>
  <c r="BI531" i="4"/>
  <c r="BH531" i="4"/>
  <c r="BG531" i="4"/>
  <c r="BE531" i="4"/>
  <c r="T531" i="4"/>
  <c r="R531" i="4"/>
  <c r="P531" i="4"/>
  <c r="BI524" i="4"/>
  <c r="BH524" i="4"/>
  <c r="BG524" i="4"/>
  <c r="BE524" i="4"/>
  <c r="T524" i="4"/>
  <c r="R524" i="4"/>
  <c r="P524" i="4"/>
  <c r="BI522" i="4"/>
  <c r="BH522" i="4"/>
  <c r="BG522" i="4"/>
  <c r="BE522" i="4"/>
  <c r="T522" i="4"/>
  <c r="R522" i="4"/>
  <c r="P522" i="4"/>
  <c r="BI520" i="4"/>
  <c r="BH520" i="4"/>
  <c r="BG520" i="4"/>
  <c r="BE520" i="4"/>
  <c r="T520" i="4"/>
  <c r="R520" i="4"/>
  <c r="P520" i="4"/>
  <c r="BI517" i="4"/>
  <c r="BH517" i="4"/>
  <c r="BG517" i="4"/>
  <c r="BE517" i="4"/>
  <c r="T517" i="4"/>
  <c r="R517" i="4"/>
  <c r="P517" i="4"/>
  <c r="BI513" i="4"/>
  <c r="BH513" i="4"/>
  <c r="BG513" i="4"/>
  <c r="BE513" i="4"/>
  <c r="T513" i="4"/>
  <c r="R513" i="4"/>
  <c r="P513" i="4"/>
  <c r="BI512" i="4"/>
  <c r="BH512" i="4"/>
  <c r="BG512" i="4"/>
  <c r="BE512" i="4"/>
  <c r="T512" i="4"/>
  <c r="R512" i="4"/>
  <c r="P512" i="4"/>
  <c r="BI511" i="4"/>
  <c r="BH511" i="4"/>
  <c r="BG511" i="4"/>
  <c r="BE511" i="4"/>
  <c r="T511" i="4"/>
  <c r="R511" i="4"/>
  <c r="P511" i="4"/>
  <c r="BI505" i="4"/>
  <c r="BH505" i="4"/>
  <c r="BG505" i="4"/>
  <c r="BE505" i="4"/>
  <c r="T505" i="4"/>
  <c r="R505" i="4"/>
  <c r="P505" i="4"/>
  <c r="BI503" i="4"/>
  <c r="BH503" i="4"/>
  <c r="BG503" i="4"/>
  <c r="BE503" i="4"/>
  <c r="T503" i="4"/>
  <c r="R503" i="4"/>
  <c r="P503" i="4"/>
  <c r="BI501" i="4"/>
  <c r="BH501" i="4"/>
  <c r="BG501" i="4"/>
  <c r="BE501" i="4"/>
  <c r="T501" i="4"/>
  <c r="R501" i="4"/>
  <c r="P501" i="4"/>
  <c r="BI500" i="4"/>
  <c r="BH500" i="4"/>
  <c r="BG500" i="4"/>
  <c r="BE500" i="4"/>
  <c r="T500" i="4"/>
  <c r="R500" i="4"/>
  <c r="P500" i="4"/>
  <c r="BI499" i="4"/>
  <c r="BH499" i="4"/>
  <c r="BG499" i="4"/>
  <c r="BE499" i="4"/>
  <c r="T499" i="4"/>
  <c r="R499" i="4"/>
  <c r="P499" i="4"/>
  <c r="BI497" i="4"/>
  <c r="BH497" i="4"/>
  <c r="BG497" i="4"/>
  <c r="BE497" i="4"/>
  <c r="T497" i="4"/>
  <c r="R497" i="4"/>
  <c r="P497" i="4"/>
  <c r="BI496" i="4"/>
  <c r="BH496" i="4"/>
  <c r="BG496" i="4"/>
  <c r="BE496" i="4"/>
  <c r="T496" i="4"/>
  <c r="R496" i="4"/>
  <c r="P496" i="4"/>
  <c r="BI495" i="4"/>
  <c r="BH495" i="4"/>
  <c r="BG495" i="4"/>
  <c r="BE495" i="4"/>
  <c r="T495" i="4"/>
  <c r="R495" i="4"/>
  <c r="P495" i="4"/>
  <c r="BI493" i="4"/>
  <c r="BH493" i="4"/>
  <c r="BG493" i="4"/>
  <c r="BE493" i="4"/>
  <c r="T493" i="4"/>
  <c r="R493" i="4"/>
  <c r="P493" i="4"/>
  <c r="BI491" i="4"/>
  <c r="BH491" i="4"/>
  <c r="BG491" i="4"/>
  <c r="BE491" i="4"/>
  <c r="T491" i="4"/>
  <c r="R491" i="4"/>
  <c r="P491" i="4"/>
  <c r="BI489" i="4"/>
  <c r="BH489" i="4"/>
  <c r="BG489" i="4"/>
  <c r="BE489" i="4"/>
  <c r="T489" i="4"/>
  <c r="R489" i="4"/>
  <c r="P489" i="4"/>
  <c r="BI487" i="4"/>
  <c r="BH487" i="4"/>
  <c r="BG487" i="4"/>
  <c r="BE487" i="4"/>
  <c r="T487" i="4"/>
  <c r="R487" i="4"/>
  <c r="P487" i="4"/>
  <c r="BI484" i="4"/>
  <c r="BH484" i="4"/>
  <c r="BG484" i="4"/>
  <c r="BE484" i="4"/>
  <c r="T484" i="4"/>
  <c r="T483" i="4"/>
  <c r="R484" i="4"/>
  <c r="R483" i="4"/>
  <c r="P484" i="4"/>
  <c r="P483" i="4"/>
  <c r="BI481" i="4"/>
  <c r="BH481" i="4"/>
  <c r="BG481" i="4"/>
  <c r="BE481" i="4"/>
  <c r="T481" i="4"/>
  <c r="R481" i="4"/>
  <c r="P481" i="4"/>
  <c r="BI479" i="4"/>
  <c r="BH479" i="4"/>
  <c r="BG479" i="4"/>
  <c r="BE479" i="4"/>
  <c r="T479" i="4"/>
  <c r="R479" i="4"/>
  <c r="P479" i="4"/>
  <c r="BI477" i="4"/>
  <c r="BH477" i="4"/>
  <c r="BG477" i="4"/>
  <c r="BE477" i="4"/>
  <c r="T477" i="4"/>
  <c r="R477" i="4"/>
  <c r="P477" i="4"/>
  <c r="BI475" i="4"/>
  <c r="BH475" i="4"/>
  <c r="BG475" i="4"/>
  <c r="BE475" i="4"/>
  <c r="T475" i="4"/>
  <c r="R475" i="4"/>
  <c r="P475" i="4"/>
  <c r="BI474" i="4"/>
  <c r="BH474" i="4"/>
  <c r="BG474" i="4"/>
  <c r="BE474" i="4"/>
  <c r="T474" i="4"/>
  <c r="R474" i="4"/>
  <c r="P474" i="4"/>
  <c r="BI473" i="4"/>
  <c r="BH473" i="4"/>
  <c r="BG473" i="4"/>
  <c r="BE473" i="4"/>
  <c r="T473" i="4"/>
  <c r="R473" i="4"/>
  <c r="P473" i="4"/>
  <c r="BI470" i="4"/>
  <c r="BH470" i="4"/>
  <c r="BG470" i="4"/>
  <c r="BE470" i="4"/>
  <c r="T470" i="4"/>
  <c r="R470" i="4"/>
  <c r="P470" i="4"/>
  <c r="BI468" i="4"/>
  <c r="BH468" i="4"/>
  <c r="BG468" i="4"/>
  <c r="BE468" i="4"/>
  <c r="T468" i="4"/>
  <c r="R468" i="4"/>
  <c r="P468" i="4"/>
  <c r="BI466" i="4"/>
  <c r="BH466" i="4"/>
  <c r="BG466" i="4"/>
  <c r="BE466" i="4"/>
  <c r="T466" i="4"/>
  <c r="R466" i="4"/>
  <c r="P466" i="4"/>
  <c r="BI464" i="4"/>
  <c r="BH464" i="4"/>
  <c r="BG464" i="4"/>
  <c r="BE464" i="4"/>
  <c r="T464" i="4"/>
  <c r="R464" i="4"/>
  <c r="P464" i="4"/>
  <c r="BI462" i="4"/>
  <c r="BH462" i="4"/>
  <c r="BG462" i="4"/>
  <c r="BE462" i="4"/>
  <c r="T462" i="4"/>
  <c r="R462" i="4"/>
  <c r="P462" i="4"/>
  <c r="BI460" i="4"/>
  <c r="BH460" i="4"/>
  <c r="BG460" i="4"/>
  <c r="BE460" i="4"/>
  <c r="T460" i="4"/>
  <c r="R460" i="4"/>
  <c r="P460" i="4"/>
  <c r="BI457" i="4"/>
  <c r="BH457" i="4"/>
  <c r="BG457" i="4"/>
  <c r="BE457" i="4"/>
  <c r="T457" i="4"/>
  <c r="R457" i="4"/>
  <c r="P457" i="4"/>
  <c r="BI455" i="4"/>
  <c r="BH455" i="4"/>
  <c r="BG455" i="4"/>
  <c r="BE455" i="4"/>
  <c r="T455" i="4"/>
  <c r="R455" i="4"/>
  <c r="P455" i="4"/>
  <c r="BI453" i="4"/>
  <c r="BH453" i="4"/>
  <c r="BG453" i="4"/>
  <c r="BE453" i="4"/>
  <c r="T453" i="4"/>
  <c r="R453" i="4"/>
  <c r="P453" i="4"/>
  <c r="BI451" i="4"/>
  <c r="BH451" i="4"/>
  <c r="BG451" i="4"/>
  <c r="BE451" i="4"/>
  <c r="T451" i="4"/>
  <c r="R451" i="4"/>
  <c r="P451" i="4"/>
  <c r="BI449" i="4"/>
  <c r="BH449" i="4"/>
  <c r="BG449" i="4"/>
  <c r="BE449" i="4"/>
  <c r="T449" i="4"/>
  <c r="R449" i="4"/>
  <c r="P449" i="4"/>
  <c r="BI446" i="4"/>
  <c r="BH446" i="4"/>
  <c r="BG446" i="4"/>
  <c r="BE446" i="4"/>
  <c r="T446" i="4"/>
  <c r="R446" i="4"/>
  <c r="P446" i="4"/>
  <c r="BI444" i="4"/>
  <c r="BH444" i="4"/>
  <c r="BG444" i="4"/>
  <c r="BE444" i="4"/>
  <c r="T444" i="4"/>
  <c r="R444" i="4"/>
  <c r="P444" i="4"/>
  <c r="BI442" i="4"/>
  <c r="BH442" i="4"/>
  <c r="BG442" i="4"/>
  <c r="BE442" i="4"/>
  <c r="T442" i="4"/>
  <c r="R442" i="4"/>
  <c r="P442" i="4"/>
  <c r="BI439" i="4"/>
  <c r="BH439" i="4"/>
  <c r="BG439" i="4"/>
  <c r="BE439" i="4"/>
  <c r="T439" i="4"/>
  <c r="R439" i="4"/>
  <c r="P439" i="4"/>
  <c r="BI437" i="4"/>
  <c r="BH437" i="4"/>
  <c r="BG437" i="4"/>
  <c r="BE437" i="4"/>
  <c r="T437" i="4"/>
  <c r="R437" i="4"/>
  <c r="P437" i="4"/>
  <c r="BI436" i="4"/>
  <c r="BH436" i="4"/>
  <c r="BG436" i="4"/>
  <c r="BE436" i="4"/>
  <c r="T436" i="4"/>
  <c r="R436" i="4"/>
  <c r="P436" i="4"/>
  <c r="BI435" i="4"/>
  <c r="BH435" i="4"/>
  <c r="BG435" i="4"/>
  <c r="BE435" i="4"/>
  <c r="T435" i="4"/>
  <c r="R435" i="4"/>
  <c r="P435" i="4"/>
  <c r="BI433" i="4"/>
  <c r="BH433" i="4"/>
  <c r="BG433" i="4"/>
  <c r="BE433" i="4"/>
  <c r="T433" i="4"/>
  <c r="R433" i="4"/>
  <c r="P433" i="4"/>
  <c r="BI431" i="4"/>
  <c r="BH431" i="4"/>
  <c r="BG431" i="4"/>
  <c r="BE431" i="4"/>
  <c r="T431" i="4"/>
  <c r="R431" i="4"/>
  <c r="P431" i="4"/>
  <c r="BI429" i="4"/>
  <c r="BH429" i="4"/>
  <c r="BG429" i="4"/>
  <c r="BE429" i="4"/>
  <c r="T429" i="4"/>
  <c r="R429" i="4"/>
  <c r="P429" i="4"/>
  <c r="BI428" i="4"/>
  <c r="BH428" i="4"/>
  <c r="BG428" i="4"/>
  <c r="BE428" i="4"/>
  <c r="T428" i="4"/>
  <c r="R428" i="4"/>
  <c r="P428" i="4"/>
  <c r="BI425" i="4"/>
  <c r="BH425" i="4"/>
  <c r="BG425" i="4"/>
  <c r="BE425" i="4"/>
  <c r="T425" i="4"/>
  <c r="R425" i="4"/>
  <c r="P425" i="4"/>
  <c r="BI424" i="4"/>
  <c r="BH424" i="4"/>
  <c r="BG424" i="4"/>
  <c r="BE424" i="4"/>
  <c r="T424" i="4"/>
  <c r="R424" i="4"/>
  <c r="P424" i="4"/>
  <c r="BI422" i="4"/>
  <c r="BH422" i="4"/>
  <c r="BG422" i="4"/>
  <c r="BE422" i="4"/>
  <c r="T422" i="4"/>
  <c r="R422" i="4"/>
  <c r="P422" i="4"/>
  <c r="BI420" i="4"/>
  <c r="BH420" i="4"/>
  <c r="BG420" i="4"/>
  <c r="BE420" i="4"/>
  <c r="T420" i="4"/>
  <c r="R420" i="4"/>
  <c r="P420" i="4"/>
  <c r="BI419" i="4"/>
  <c r="BH419" i="4"/>
  <c r="BG419" i="4"/>
  <c r="BE419" i="4"/>
  <c r="T419" i="4"/>
  <c r="R419" i="4"/>
  <c r="P419" i="4"/>
  <c r="BI417" i="4"/>
  <c r="BH417" i="4"/>
  <c r="BG417" i="4"/>
  <c r="BE417" i="4"/>
  <c r="T417" i="4"/>
  <c r="R417" i="4"/>
  <c r="P417" i="4"/>
  <c r="BI416" i="4"/>
  <c r="BH416" i="4"/>
  <c r="BG416" i="4"/>
  <c r="BE416" i="4"/>
  <c r="T416" i="4"/>
  <c r="R416" i="4"/>
  <c r="P416" i="4"/>
  <c r="BI415" i="4"/>
  <c r="BH415" i="4"/>
  <c r="BG415" i="4"/>
  <c r="BE415" i="4"/>
  <c r="T415" i="4"/>
  <c r="R415" i="4"/>
  <c r="P415" i="4"/>
  <c r="BI413" i="4"/>
  <c r="BH413" i="4"/>
  <c r="BG413" i="4"/>
  <c r="BE413" i="4"/>
  <c r="T413" i="4"/>
  <c r="R413" i="4"/>
  <c r="P413" i="4"/>
  <c r="BI411" i="4"/>
  <c r="BH411" i="4"/>
  <c r="BG411" i="4"/>
  <c r="BE411" i="4"/>
  <c r="T411" i="4"/>
  <c r="R411" i="4"/>
  <c r="P411" i="4"/>
  <c r="BI410" i="4"/>
  <c r="BH410" i="4"/>
  <c r="BG410" i="4"/>
  <c r="BE410" i="4"/>
  <c r="T410" i="4"/>
  <c r="R410" i="4"/>
  <c r="P410" i="4"/>
  <c r="BI408" i="4"/>
  <c r="BH408" i="4"/>
  <c r="BG408" i="4"/>
  <c r="BE408" i="4"/>
  <c r="T408" i="4"/>
  <c r="R408" i="4"/>
  <c r="P408" i="4"/>
  <c r="BI406" i="4"/>
  <c r="BH406" i="4"/>
  <c r="BG406" i="4"/>
  <c r="BE406" i="4"/>
  <c r="T406" i="4"/>
  <c r="R406" i="4"/>
  <c r="P406" i="4"/>
  <c r="BI403" i="4"/>
  <c r="BH403" i="4"/>
  <c r="BG403" i="4"/>
  <c r="BE403" i="4"/>
  <c r="T403" i="4"/>
  <c r="R403" i="4"/>
  <c r="P403" i="4"/>
  <c r="BI401" i="4"/>
  <c r="BH401" i="4"/>
  <c r="BG401" i="4"/>
  <c r="BE401" i="4"/>
  <c r="T401" i="4"/>
  <c r="R401" i="4"/>
  <c r="P401" i="4"/>
  <c r="BI400" i="4"/>
  <c r="BH400" i="4"/>
  <c r="BG400" i="4"/>
  <c r="BE400" i="4"/>
  <c r="T400" i="4"/>
  <c r="R400" i="4"/>
  <c r="P400" i="4"/>
  <c r="BI398" i="4"/>
  <c r="BH398" i="4"/>
  <c r="BG398" i="4"/>
  <c r="BE398" i="4"/>
  <c r="T398" i="4"/>
  <c r="R398" i="4"/>
  <c r="P398" i="4"/>
  <c r="BI395" i="4"/>
  <c r="BH395" i="4"/>
  <c r="BG395" i="4"/>
  <c r="BE395" i="4"/>
  <c r="T395" i="4"/>
  <c r="R395" i="4"/>
  <c r="P395" i="4"/>
  <c r="BI393" i="4"/>
  <c r="BH393" i="4"/>
  <c r="BG393" i="4"/>
  <c r="BE393" i="4"/>
  <c r="T393" i="4"/>
  <c r="R393" i="4"/>
  <c r="P393" i="4"/>
  <c r="BI391" i="4"/>
  <c r="BH391" i="4"/>
  <c r="BG391" i="4"/>
  <c r="BE391" i="4"/>
  <c r="T391" i="4"/>
  <c r="R391" i="4"/>
  <c r="P391" i="4"/>
  <c r="BI389" i="4"/>
  <c r="BH389" i="4"/>
  <c r="BG389" i="4"/>
  <c r="BE389" i="4"/>
  <c r="T389" i="4"/>
  <c r="R389" i="4"/>
  <c r="P389" i="4"/>
  <c r="BI387" i="4"/>
  <c r="BH387" i="4"/>
  <c r="BG387" i="4"/>
  <c r="BE387" i="4"/>
  <c r="T387" i="4"/>
  <c r="R387" i="4"/>
  <c r="P387" i="4"/>
  <c r="BI361" i="4"/>
  <c r="BH361" i="4"/>
  <c r="BG361" i="4"/>
  <c r="BE361" i="4"/>
  <c r="T361" i="4"/>
  <c r="R361" i="4"/>
  <c r="P361" i="4"/>
  <c r="BI353" i="4"/>
  <c r="BH353" i="4"/>
  <c r="BG353" i="4"/>
  <c r="BE353" i="4"/>
  <c r="T353" i="4"/>
  <c r="R353" i="4"/>
  <c r="P353" i="4"/>
  <c r="BI351" i="4"/>
  <c r="BH351" i="4"/>
  <c r="BG351" i="4"/>
  <c r="BE351" i="4"/>
  <c r="T351" i="4"/>
  <c r="R351" i="4"/>
  <c r="P351" i="4"/>
  <c r="BI332" i="4"/>
  <c r="BH332" i="4"/>
  <c r="BG332" i="4"/>
  <c r="BE332" i="4"/>
  <c r="T332" i="4"/>
  <c r="R332" i="4"/>
  <c r="P332" i="4"/>
  <c r="BI327" i="4"/>
  <c r="BH327" i="4"/>
  <c r="BG327" i="4"/>
  <c r="BE327" i="4"/>
  <c r="T327" i="4"/>
  <c r="R327" i="4"/>
  <c r="P327" i="4"/>
  <c r="BI304" i="4"/>
  <c r="BH304" i="4"/>
  <c r="BG304" i="4"/>
  <c r="BE304" i="4"/>
  <c r="T304" i="4"/>
  <c r="R304" i="4"/>
  <c r="P304" i="4"/>
  <c r="BI302" i="4"/>
  <c r="BH302" i="4"/>
  <c r="BG302" i="4"/>
  <c r="BE302" i="4"/>
  <c r="T302" i="4"/>
  <c r="R302" i="4"/>
  <c r="P302" i="4"/>
  <c r="BI300" i="4"/>
  <c r="BH300" i="4"/>
  <c r="BG300" i="4"/>
  <c r="BE300" i="4"/>
  <c r="T300" i="4"/>
  <c r="R300" i="4"/>
  <c r="P300" i="4"/>
  <c r="BI298" i="4"/>
  <c r="BH298" i="4"/>
  <c r="BG298" i="4"/>
  <c r="BE298" i="4"/>
  <c r="T298" i="4"/>
  <c r="R298" i="4"/>
  <c r="P298" i="4"/>
  <c r="BI296" i="4"/>
  <c r="BH296" i="4"/>
  <c r="BG296" i="4"/>
  <c r="BE296" i="4"/>
  <c r="T296" i="4"/>
  <c r="R296" i="4"/>
  <c r="P296" i="4"/>
  <c r="BI294" i="4"/>
  <c r="BH294" i="4"/>
  <c r="BG294" i="4"/>
  <c r="BE294" i="4"/>
  <c r="T294" i="4"/>
  <c r="R294" i="4"/>
  <c r="P294" i="4"/>
  <c r="BI279" i="4"/>
  <c r="BH279" i="4"/>
  <c r="BG279" i="4"/>
  <c r="BE279" i="4"/>
  <c r="T279" i="4"/>
  <c r="R279" i="4"/>
  <c r="P279" i="4"/>
  <c r="BI277" i="4"/>
  <c r="BH277" i="4"/>
  <c r="BG277" i="4"/>
  <c r="BE277" i="4"/>
  <c r="T277" i="4"/>
  <c r="R277" i="4"/>
  <c r="P277" i="4"/>
  <c r="BI275" i="4"/>
  <c r="BH275" i="4"/>
  <c r="BG275" i="4"/>
  <c r="BE275" i="4"/>
  <c r="T275" i="4"/>
  <c r="R275" i="4"/>
  <c r="P275" i="4"/>
  <c r="BI273" i="4"/>
  <c r="BH273" i="4"/>
  <c r="BG273" i="4"/>
  <c r="BE273" i="4"/>
  <c r="T273" i="4"/>
  <c r="R273" i="4"/>
  <c r="P273" i="4"/>
  <c r="BI271" i="4"/>
  <c r="BH271" i="4"/>
  <c r="BG271" i="4"/>
  <c r="BE271" i="4"/>
  <c r="T271" i="4"/>
  <c r="R271" i="4"/>
  <c r="P271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4" i="4"/>
  <c r="BH264" i="4"/>
  <c r="BG264" i="4"/>
  <c r="BE264" i="4"/>
  <c r="T264" i="4"/>
  <c r="R264" i="4"/>
  <c r="P264" i="4"/>
  <c r="BI262" i="4"/>
  <c r="BH262" i="4"/>
  <c r="BG262" i="4"/>
  <c r="BE262" i="4"/>
  <c r="T262" i="4"/>
  <c r="R262" i="4"/>
  <c r="P262" i="4"/>
  <c r="BI260" i="4"/>
  <c r="BH260" i="4"/>
  <c r="BG260" i="4"/>
  <c r="BE260" i="4"/>
  <c r="T260" i="4"/>
  <c r="R260" i="4"/>
  <c r="P260" i="4"/>
  <c r="BI255" i="4"/>
  <c r="BH255" i="4"/>
  <c r="BG255" i="4"/>
  <c r="BE255" i="4"/>
  <c r="T255" i="4"/>
  <c r="R255" i="4"/>
  <c r="P255" i="4"/>
  <c r="BI249" i="4"/>
  <c r="BH249" i="4"/>
  <c r="BG249" i="4"/>
  <c r="BE249" i="4"/>
  <c r="T249" i="4"/>
  <c r="R249" i="4"/>
  <c r="P249" i="4"/>
  <c r="BI244" i="4"/>
  <c r="BH244" i="4"/>
  <c r="BG244" i="4"/>
  <c r="BE244" i="4"/>
  <c r="T244" i="4"/>
  <c r="R244" i="4"/>
  <c r="P244" i="4"/>
  <c r="BI242" i="4"/>
  <c r="BH242" i="4"/>
  <c r="BG242" i="4"/>
  <c r="BE242" i="4"/>
  <c r="T242" i="4"/>
  <c r="R242" i="4"/>
  <c r="P242" i="4"/>
  <c r="BI240" i="4"/>
  <c r="BH240" i="4"/>
  <c r="BG240" i="4"/>
  <c r="BE240" i="4"/>
  <c r="T240" i="4"/>
  <c r="R240" i="4"/>
  <c r="P240" i="4"/>
  <c r="BI238" i="4"/>
  <c r="BH238" i="4"/>
  <c r="BG238" i="4"/>
  <c r="BE238" i="4"/>
  <c r="T238" i="4"/>
  <c r="R238" i="4"/>
  <c r="P238" i="4"/>
  <c r="BI228" i="4"/>
  <c r="BH228" i="4"/>
  <c r="BG228" i="4"/>
  <c r="BE228" i="4"/>
  <c r="T228" i="4"/>
  <c r="R228" i="4"/>
  <c r="P228" i="4"/>
  <c r="BI226" i="4"/>
  <c r="BH226" i="4"/>
  <c r="BG226" i="4"/>
  <c r="BE226" i="4"/>
  <c r="T226" i="4"/>
  <c r="R226" i="4"/>
  <c r="P226" i="4"/>
  <c r="BI223" i="4"/>
  <c r="BH223" i="4"/>
  <c r="BG223" i="4"/>
  <c r="BE223" i="4"/>
  <c r="T223" i="4"/>
  <c r="R223" i="4"/>
  <c r="P223" i="4"/>
  <c r="BI219" i="4"/>
  <c r="BH219" i="4"/>
  <c r="BG219" i="4"/>
  <c r="BE219" i="4"/>
  <c r="T219" i="4"/>
  <c r="R219" i="4"/>
  <c r="P219" i="4"/>
  <c r="BI216" i="4"/>
  <c r="BH216" i="4"/>
  <c r="BG216" i="4"/>
  <c r="BE216" i="4"/>
  <c r="T216" i="4"/>
  <c r="R216" i="4"/>
  <c r="P216" i="4"/>
  <c r="BI213" i="4"/>
  <c r="BH213" i="4"/>
  <c r="BG213" i="4"/>
  <c r="BE213" i="4"/>
  <c r="T213" i="4"/>
  <c r="R213" i="4"/>
  <c r="P213" i="4"/>
  <c r="BI208" i="4"/>
  <c r="BH208" i="4"/>
  <c r="BG208" i="4"/>
  <c r="BE208" i="4"/>
  <c r="T208" i="4"/>
  <c r="R208" i="4"/>
  <c r="P208" i="4"/>
  <c r="BI203" i="4"/>
  <c r="BH203" i="4"/>
  <c r="BG203" i="4"/>
  <c r="BE203" i="4"/>
  <c r="T203" i="4"/>
  <c r="R203" i="4"/>
  <c r="P203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6" i="4"/>
  <c r="BH176" i="4"/>
  <c r="BG176" i="4"/>
  <c r="BE176" i="4"/>
  <c r="T176" i="4"/>
  <c r="R176" i="4"/>
  <c r="P176" i="4"/>
  <c r="BI174" i="4"/>
  <c r="BH174" i="4"/>
  <c r="BG174" i="4"/>
  <c r="BE174" i="4"/>
  <c r="T174" i="4"/>
  <c r="R174" i="4"/>
  <c r="P174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8" i="4"/>
  <c r="BH168" i="4"/>
  <c r="BG168" i="4"/>
  <c r="BE168" i="4"/>
  <c r="T168" i="4"/>
  <c r="R168" i="4"/>
  <c r="P168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6" i="4"/>
  <c r="BH146" i="4"/>
  <c r="BG146" i="4"/>
  <c r="BE146" i="4"/>
  <c r="T146" i="4"/>
  <c r="R146" i="4"/>
  <c r="P146" i="4"/>
  <c r="J140" i="4"/>
  <c r="J139" i="4"/>
  <c r="F139" i="4"/>
  <c r="F137" i="4"/>
  <c r="E135" i="4"/>
  <c r="J92" i="4"/>
  <c r="J91" i="4"/>
  <c r="F91" i="4"/>
  <c r="F89" i="4"/>
  <c r="E87" i="4"/>
  <c r="J18" i="4"/>
  <c r="E18" i="4"/>
  <c r="F140" i="4" s="1"/>
  <c r="J17" i="4"/>
  <c r="J12" i="4"/>
  <c r="J89" i="4"/>
  <c r="E7" i="4"/>
  <c r="E85" i="4"/>
  <c r="J39" i="3"/>
  <c r="J38" i="3"/>
  <c r="AY97" i="1" s="1"/>
  <c r="J37" i="3"/>
  <c r="AX97" i="1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2" i="3"/>
  <c r="J121" i="3"/>
  <c r="F121" i="3"/>
  <c r="F119" i="3"/>
  <c r="E117" i="3"/>
  <c r="J94" i="3"/>
  <c r="J93" i="3"/>
  <c r="F93" i="3"/>
  <c r="F91" i="3"/>
  <c r="E89" i="3"/>
  <c r="J20" i="3"/>
  <c r="E20" i="3"/>
  <c r="F122" i="3" s="1"/>
  <c r="J19" i="3"/>
  <c r="J14" i="3"/>
  <c r="J119" i="3"/>
  <c r="E7" i="3"/>
  <c r="E85" i="3"/>
  <c r="J37" i="2"/>
  <c r="J36" i="2"/>
  <c r="AY96" i="1" s="1"/>
  <c r="J35" i="2"/>
  <c r="AX96" i="1"/>
  <c r="BI659" i="2"/>
  <c r="BH659" i="2"/>
  <c r="BG659" i="2"/>
  <c r="BE659" i="2"/>
  <c r="T659" i="2"/>
  <c r="R659" i="2"/>
  <c r="P659" i="2"/>
  <c r="BI658" i="2"/>
  <c r="BH658" i="2"/>
  <c r="BG658" i="2"/>
  <c r="BE658" i="2"/>
  <c r="T658" i="2"/>
  <c r="R658" i="2"/>
  <c r="P658" i="2"/>
  <c r="BI656" i="2"/>
  <c r="BH656" i="2"/>
  <c r="BG656" i="2"/>
  <c r="BE656" i="2"/>
  <c r="T656" i="2"/>
  <c r="T655" i="2"/>
  <c r="R656" i="2"/>
  <c r="R655" i="2" s="1"/>
  <c r="P656" i="2"/>
  <c r="P655" i="2"/>
  <c r="BI653" i="2"/>
  <c r="BH653" i="2"/>
  <c r="BG653" i="2"/>
  <c r="BE653" i="2"/>
  <c r="T653" i="2"/>
  <c r="R653" i="2"/>
  <c r="P653" i="2"/>
  <c r="BI652" i="2"/>
  <c r="BH652" i="2"/>
  <c r="BG652" i="2"/>
  <c r="BE652" i="2"/>
  <c r="T652" i="2"/>
  <c r="R652" i="2"/>
  <c r="P652" i="2"/>
  <c r="BI650" i="2"/>
  <c r="BH650" i="2"/>
  <c r="BG650" i="2"/>
  <c r="BE650" i="2"/>
  <c r="T650" i="2"/>
  <c r="R650" i="2"/>
  <c r="P650" i="2"/>
  <c r="BI648" i="2"/>
  <c r="BH648" i="2"/>
  <c r="BG648" i="2"/>
  <c r="BE648" i="2"/>
  <c r="T648" i="2"/>
  <c r="R648" i="2"/>
  <c r="P648" i="2"/>
  <c r="BI647" i="2"/>
  <c r="BH647" i="2"/>
  <c r="BG647" i="2"/>
  <c r="BE647" i="2"/>
  <c r="T647" i="2"/>
  <c r="R647" i="2"/>
  <c r="P647" i="2"/>
  <c r="BI645" i="2"/>
  <c r="BH645" i="2"/>
  <c r="BG645" i="2"/>
  <c r="BE645" i="2"/>
  <c r="T645" i="2"/>
  <c r="R645" i="2"/>
  <c r="P645" i="2"/>
  <c r="BI644" i="2"/>
  <c r="BH644" i="2"/>
  <c r="BG644" i="2"/>
  <c r="BE644" i="2"/>
  <c r="T644" i="2"/>
  <c r="R644" i="2"/>
  <c r="P644" i="2"/>
  <c r="BI642" i="2"/>
  <c r="BH642" i="2"/>
  <c r="BG642" i="2"/>
  <c r="BE642" i="2"/>
  <c r="T642" i="2"/>
  <c r="R642" i="2"/>
  <c r="P642" i="2"/>
  <c r="BI640" i="2"/>
  <c r="BH640" i="2"/>
  <c r="BG640" i="2"/>
  <c r="BE640" i="2"/>
  <c r="T640" i="2"/>
  <c r="R640" i="2"/>
  <c r="P640" i="2"/>
  <c r="BI639" i="2"/>
  <c r="BH639" i="2"/>
  <c r="BG639" i="2"/>
  <c r="BE639" i="2"/>
  <c r="T639" i="2"/>
  <c r="R639" i="2"/>
  <c r="P639" i="2"/>
  <c r="BI637" i="2"/>
  <c r="BH637" i="2"/>
  <c r="BG637" i="2"/>
  <c r="BE637" i="2"/>
  <c r="T637" i="2"/>
  <c r="R637" i="2"/>
  <c r="P637" i="2"/>
  <c r="BI635" i="2"/>
  <c r="BH635" i="2"/>
  <c r="BG635" i="2"/>
  <c r="BE635" i="2"/>
  <c r="T635" i="2"/>
  <c r="R635" i="2"/>
  <c r="P635" i="2"/>
  <c r="BI633" i="2"/>
  <c r="BH633" i="2"/>
  <c r="BG633" i="2"/>
  <c r="BE633" i="2"/>
  <c r="T633" i="2"/>
  <c r="R633" i="2"/>
  <c r="P633" i="2"/>
  <c r="BI631" i="2"/>
  <c r="BH631" i="2"/>
  <c r="BG631" i="2"/>
  <c r="BE631" i="2"/>
  <c r="T631" i="2"/>
  <c r="R631" i="2"/>
  <c r="P631" i="2"/>
  <c r="BI630" i="2"/>
  <c r="BH630" i="2"/>
  <c r="BG630" i="2"/>
  <c r="BE630" i="2"/>
  <c r="T630" i="2"/>
  <c r="R630" i="2"/>
  <c r="P630" i="2"/>
  <c r="BI628" i="2"/>
  <c r="BH628" i="2"/>
  <c r="BG628" i="2"/>
  <c r="BE628" i="2"/>
  <c r="T628" i="2"/>
  <c r="R628" i="2"/>
  <c r="P628" i="2"/>
  <c r="BI626" i="2"/>
  <c r="BH626" i="2"/>
  <c r="BG626" i="2"/>
  <c r="BE626" i="2"/>
  <c r="T626" i="2"/>
  <c r="R626" i="2"/>
  <c r="P626" i="2"/>
  <c r="BI624" i="2"/>
  <c r="BH624" i="2"/>
  <c r="BG624" i="2"/>
  <c r="BE624" i="2"/>
  <c r="T624" i="2"/>
  <c r="R624" i="2"/>
  <c r="P624" i="2"/>
  <c r="BI621" i="2"/>
  <c r="BH621" i="2"/>
  <c r="BG621" i="2"/>
  <c r="BE621" i="2"/>
  <c r="T621" i="2"/>
  <c r="R621" i="2"/>
  <c r="P621" i="2"/>
  <c r="BI620" i="2"/>
  <c r="BH620" i="2"/>
  <c r="BG620" i="2"/>
  <c r="BE620" i="2"/>
  <c r="T620" i="2"/>
  <c r="R620" i="2"/>
  <c r="P620" i="2"/>
  <c r="BI618" i="2"/>
  <c r="BH618" i="2"/>
  <c r="BG618" i="2"/>
  <c r="BE618" i="2"/>
  <c r="T618" i="2"/>
  <c r="R618" i="2"/>
  <c r="P618" i="2"/>
  <c r="BI616" i="2"/>
  <c r="BH616" i="2"/>
  <c r="BG616" i="2"/>
  <c r="BE616" i="2"/>
  <c r="T616" i="2"/>
  <c r="R616" i="2"/>
  <c r="P616" i="2"/>
  <c r="BI614" i="2"/>
  <c r="BH614" i="2"/>
  <c r="BG614" i="2"/>
  <c r="BE614" i="2"/>
  <c r="T614" i="2"/>
  <c r="R614" i="2"/>
  <c r="P614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7" i="2"/>
  <c r="BH607" i="2"/>
  <c r="BG607" i="2"/>
  <c r="BE607" i="2"/>
  <c r="T607" i="2"/>
  <c r="R607" i="2"/>
  <c r="P607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3" i="2"/>
  <c r="BH603" i="2"/>
  <c r="BG603" i="2"/>
  <c r="BE603" i="2"/>
  <c r="T603" i="2"/>
  <c r="R603" i="2"/>
  <c r="P603" i="2"/>
  <c r="BI593" i="2"/>
  <c r="BH593" i="2"/>
  <c r="BG593" i="2"/>
  <c r="BE593" i="2"/>
  <c r="T593" i="2"/>
  <c r="R593" i="2"/>
  <c r="P593" i="2"/>
  <c r="BI591" i="2"/>
  <c r="BH591" i="2"/>
  <c r="BG591" i="2"/>
  <c r="BE591" i="2"/>
  <c r="T591" i="2"/>
  <c r="R591" i="2"/>
  <c r="P591" i="2"/>
  <c r="BI588" i="2"/>
  <c r="BH588" i="2"/>
  <c r="BG588" i="2"/>
  <c r="BE588" i="2"/>
  <c r="T588" i="2"/>
  <c r="R588" i="2"/>
  <c r="P588" i="2"/>
  <c r="BI587" i="2"/>
  <c r="BH587" i="2"/>
  <c r="BG587" i="2"/>
  <c r="BE587" i="2"/>
  <c r="T587" i="2"/>
  <c r="R587" i="2"/>
  <c r="P587" i="2"/>
  <c r="BI586" i="2"/>
  <c r="BH586" i="2"/>
  <c r="BG586" i="2"/>
  <c r="BE586" i="2"/>
  <c r="T586" i="2"/>
  <c r="R586" i="2"/>
  <c r="P586" i="2"/>
  <c r="BI584" i="2"/>
  <c r="BH584" i="2"/>
  <c r="BG584" i="2"/>
  <c r="BE584" i="2"/>
  <c r="T584" i="2"/>
  <c r="R584" i="2"/>
  <c r="P584" i="2"/>
  <c r="BI578" i="2"/>
  <c r="BH578" i="2"/>
  <c r="BG578" i="2"/>
  <c r="BE578" i="2"/>
  <c r="T578" i="2"/>
  <c r="R578" i="2"/>
  <c r="P578" i="2"/>
  <c r="BI576" i="2"/>
  <c r="BH576" i="2"/>
  <c r="BG576" i="2"/>
  <c r="BE576" i="2"/>
  <c r="T576" i="2"/>
  <c r="R576" i="2"/>
  <c r="P576" i="2"/>
  <c r="BI574" i="2"/>
  <c r="BH574" i="2"/>
  <c r="BG574" i="2"/>
  <c r="BE574" i="2"/>
  <c r="T574" i="2"/>
  <c r="R574" i="2"/>
  <c r="P574" i="2"/>
  <c r="BI573" i="2"/>
  <c r="BH573" i="2"/>
  <c r="BG573" i="2"/>
  <c r="BE573" i="2"/>
  <c r="T573" i="2"/>
  <c r="R573" i="2"/>
  <c r="P573" i="2"/>
  <c r="BI571" i="2"/>
  <c r="BH571" i="2"/>
  <c r="BG571" i="2"/>
  <c r="BE571" i="2"/>
  <c r="T571" i="2"/>
  <c r="R571" i="2"/>
  <c r="P571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7" i="2"/>
  <c r="BH567" i="2"/>
  <c r="BG567" i="2"/>
  <c r="BE567" i="2"/>
  <c r="T567" i="2"/>
  <c r="R567" i="2"/>
  <c r="P567" i="2"/>
  <c r="BI565" i="2"/>
  <c r="BH565" i="2"/>
  <c r="BG565" i="2"/>
  <c r="BE565" i="2"/>
  <c r="T565" i="2"/>
  <c r="R565" i="2"/>
  <c r="P565" i="2"/>
  <c r="BI562" i="2"/>
  <c r="BH562" i="2"/>
  <c r="BG562" i="2"/>
  <c r="BE562" i="2"/>
  <c r="T562" i="2"/>
  <c r="R562" i="2"/>
  <c r="P562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6" i="2"/>
  <c r="BH556" i="2"/>
  <c r="BG556" i="2"/>
  <c r="BE556" i="2"/>
  <c r="T556" i="2"/>
  <c r="R556" i="2"/>
  <c r="P556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49" i="2"/>
  <c r="BH549" i="2"/>
  <c r="BG549" i="2"/>
  <c r="BE549" i="2"/>
  <c r="T549" i="2"/>
  <c r="R549" i="2"/>
  <c r="P549" i="2"/>
  <c r="BI545" i="2"/>
  <c r="BH545" i="2"/>
  <c r="BG545" i="2"/>
  <c r="BE545" i="2"/>
  <c r="T545" i="2"/>
  <c r="R545" i="2"/>
  <c r="P545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39" i="2"/>
  <c r="BH539" i="2"/>
  <c r="BG539" i="2"/>
  <c r="BE539" i="2"/>
  <c r="T539" i="2"/>
  <c r="R539" i="2"/>
  <c r="P539" i="2"/>
  <c r="BI537" i="2"/>
  <c r="BH537" i="2"/>
  <c r="BG537" i="2"/>
  <c r="BE537" i="2"/>
  <c r="T537" i="2"/>
  <c r="R537" i="2"/>
  <c r="P537" i="2"/>
  <c r="BI535" i="2"/>
  <c r="BH535" i="2"/>
  <c r="BG535" i="2"/>
  <c r="BE535" i="2"/>
  <c r="T535" i="2"/>
  <c r="R535" i="2"/>
  <c r="P535" i="2"/>
  <c r="BI531" i="2"/>
  <c r="BH531" i="2"/>
  <c r="BG531" i="2"/>
  <c r="BE531" i="2"/>
  <c r="T531" i="2"/>
  <c r="R531" i="2"/>
  <c r="P531" i="2"/>
  <c r="BI529" i="2"/>
  <c r="BH529" i="2"/>
  <c r="BG529" i="2"/>
  <c r="BE529" i="2"/>
  <c r="T529" i="2"/>
  <c r="R529" i="2"/>
  <c r="P529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4" i="2"/>
  <c r="BH524" i="2"/>
  <c r="BG524" i="2"/>
  <c r="BE524" i="2"/>
  <c r="T524" i="2"/>
  <c r="R524" i="2"/>
  <c r="P524" i="2"/>
  <c r="BI517" i="2"/>
  <c r="BH517" i="2"/>
  <c r="BG517" i="2"/>
  <c r="BE517" i="2"/>
  <c r="T517" i="2"/>
  <c r="R517" i="2"/>
  <c r="P517" i="2"/>
  <c r="BI515" i="2"/>
  <c r="BH515" i="2"/>
  <c r="BG515" i="2"/>
  <c r="BE515" i="2"/>
  <c r="T515" i="2"/>
  <c r="R515" i="2"/>
  <c r="P515" i="2"/>
  <c r="BI513" i="2"/>
  <c r="BH513" i="2"/>
  <c r="BG513" i="2"/>
  <c r="BE513" i="2"/>
  <c r="T513" i="2"/>
  <c r="R513" i="2"/>
  <c r="P513" i="2"/>
  <c r="BI510" i="2"/>
  <c r="BH510" i="2"/>
  <c r="BG510" i="2"/>
  <c r="BE510" i="2"/>
  <c r="T510" i="2"/>
  <c r="R510" i="2"/>
  <c r="P510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498" i="2"/>
  <c r="BH498" i="2"/>
  <c r="BG498" i="2"/>
  <c r="BE498" i="2"/>
  <c r="T498" i="2"/>
  <c r="R498" i="2"/>
  <c r="P498" i="2"/>
  <c r="BI496" i="2"/>
  <c r="BH496" i="2"/>
  <c r="BG496" i="2"/>
  <c r="BE496" i="2"/>
  <c r="T496" i="2"/>
  <c r="R496" i="2"/>
  <c r="P496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6" i="2"/>
  <c r="BH486" i="2"/>
  <c r="BG486" i="2"/>
  <c r="BE486" i="2"/>
  <c r="T486" i="2"/>
  <c r="R486" i="2"/>
  <c r="P486" i="2"/>
  <c r="BI484" i="2"/>
  <c r="BH484" i="2"/>
  <c r="BG484" i="2"/>
  <c r="BE484" i="2"/>
  <c r="T484" i="2"/>
  <c r="R484" i="2"/>
  <c r="P484" i="2"/>
  <c r="BI482" i="2"/>
  <c r="BH482" i="2"/>
  <c r="BG482" i="2"/>
  <c r="BE482" i="2"/>
  <c r="T482" i="2"/>
  <c r="R482" i="2"/>
  <c r="P482" i="2"/>
  <c r="BI480" i="2"/>
  <c r="BH480" i="2"/>
  <c r="BG480" i="2"/>
  <c r="BE480" i="2"/>
  <c r="T480" i="2"/>
  <c r="R480" i="2"/>
  <c r="P480" i="2"/>
  <c r="BI477" i="2"/>
  <c r="BH477" i="2"/>
  <c r="BG477" i="2"/>
  <c r="BE477" i="2"/>
  <c r="T477" i="2"/>
  <c r="T476" i="2"/>
  <c r="R477" i="2"/>
  <c r="R476" i="2"/>
  <c r="P477" i="2"/>
  <c r="P476" i="2"/>
  <c r="BI474" i="2"/>
  <c r="BH474" i="2"/>
  <c r="BG474" i="2"/>
  <c r="BE474" i="2"/>
  <c r="T474" i="2"/>
  <c r="R474" i="2"/>
  <c r="P474" i="2"/>
  <c r="BI472" i="2"/>
  <c r="BH472" i="2"/>
  <c r="BG472" i="2"/>
  <c r="BE472" i="2"/>
  <c r="T472" i="2"/>
  <c r="R472" i="2"/>
  <c r="P472" i="2"/>
  <c r="BI470" i="2"/>
  <c r="BH470" i="2"/>
  <c r="BG470" i="2"/>
  <c r="BE470" i="2"/>
  <c r="T470" i="2"/>
  <c r="R470" i="2"/>
  <c r="P470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3" i="2"/>
  <c r="BH463" i="2"/>
  <c r="BG463" i="2"/>
  <c r="BE463" i="2"/>
  <c r="T463" i="2"/>
  <c r="R463" i="2"/>
  <c r="P463" i="2"/>
  <c r="BI461" i="2"/>
  <c r="BH461" i="2"/>
  <c r="BG461" i="2"/>
  <c r="BE461" i="2"/>
  <c r="T461" i="2"/>
  <c r="R461" i="2"/>
  <c r="P461" i="2"/>
  <c r="BI459" i="2"/>
  <c r="BH459" i="2"/>
  <c r="BG459" i="2"/>
  <c r="BE459" i="2"/>
  <c r="T459" i="2"/>
  <c r="R459" i="2"/>
  <c r="P459" i="2"/>
  <c r="BI457" i="2"/>
  <c r="BH457" i="2"/>
  <c r="BG457" i="2"/>
  <c r="BE457" i="2"/>
  <c r="T457" i="2"/>
  <c r="R457" i="2"/>
  <c r="P457" i="2"/>
  <c r="BI455" i="2"/>
  <c r="BH455" i="2"/>
  <c r="BG455" i="2"/>
  <c r="BE455" i="2"/>
  <c r="T455" i="2"/>
  <c r="R455" i="2"/>
  <c r="P455" i="2"/>
  <c r="BI453" i="2"/>
  <c r="BH453" i="2"/>
  <c r="BG453" i="2"/>
  <c r="BE453" i="2"/>
  <c r="T453" i="2"/>
  <c r="R453" i="2"/>
  <c r="P453" i="2"/>
  <c r="BI450" i="2"/>
  <c r="BH450" i="2"/>
  <c r="BG450" i="2"/>
  <c r="BE450" i="2"/>
  <c r="T450" i="2"/>
  <c r="R450" i="2"/>
  <c r="P450" i="2"/>
  <c r="BI448" i="2"/>
  <c r="BH448" i="2"/>
  <c r="BG448" i="2"/>
  <c r="BE448" i="2"/>
  <c r="T448" i="2"/>
  <c r="R448" i="2"/>
  <c r="P448" i="2"/>
  <c r="BI446" i="2"/>
  <c r="BH446" i="2"/>
  <c r="BG446" i="2"/>
  <c r="BE446" i="2"/>
  <c r="T446" i="2"/>
  <c r="R446" i="2"/>
  <c r="P446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39" i="2"/>
  <c r="BH439" i="2"/>
  <c r="BG439" i="2"/>
  <c r="BE439" i="2"/>
  <c r="T439" i="2"/>
  <c r="R439" i="2"/>
  <c r="P439" i="2"/>
  <c r="BI437" i="2"/>
  <c r="BH437" i="2"/>
  <c r="BG437" i="2"/>
  <c r="BE437" i="2"/>
  <c r="T437" i="2"/>
  <c r="R437" i="2"/>
  <c r="P437" i="2"/>
  <c r="BI435" i="2"/>
  <c r="BH435" i="2"/>
  <c r="BG435" i="2"/>
  <c r="BE435" i="2"/>
  <c r="T435" i="2"/>
  <c r="R435" i="2"/>
  <c r="P435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5" i="2"/>
  <c r="BH425" i="2"/>
  <c r="BG425" i="2"/>
  <c r="BE425" i="2"/>
  <c r="T425" i="2"/>
  <c r="R425" i="2"/>
  <c r="P425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80" i="2"/>
  <c r="BH380" i="2"/>
  <c r="BG380" i="2"/>
  <c r="BE380" i="2"/>
  <c r="T380" i="2"/>
  <c r="R380" i="2"/>
  <c r="P380" i="2"/>
  <c r="BI355" i="2"/>
  <c r="BH355" i="2"/>
  <c r="BG355" i="2"/>
  <c r="BE355" i="2"/>
  <c r="T355" i="2"/>
  <c r="R355" i="2"/>
  <c r="P355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27" i="2"/>
  <c r="BH327" i="2"/>
  <c r="BG327" i="2"/>
  <c r="BE327" i="2"/>
  <c r="T327" i="2"/>
  <c r="R327" i="2"/>
  <c r="P327" i="2"/>
  <c r="BI322" i="2"/>
  <c r="BH322" i="2"/>
  <c r="BG322" i="2"/>
  <c r="BE322" i="2"/>
  <c r="T322" i="2"/>
  <c r="R322" i="2"/>
  <c r="P322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4" i="2"/>
  <c r="BH254" i="2"/>
  <c r="BG254" i="2"/>
  <c r="BE254" i="2"/>
  <c r="T254" i="2"/>
  <c r="R254" i="2"/>
  <c r="P254" i="2"/>
  <c r="BI248" i="2"/>
  <c r="BH248" i="2"/>
  <c r="BG248" i="2"/>
  <c r="BE248" i="2"/>
  <c r="T248" i="2"/>
  <c r="R248" i="2"/>
  <c r="P248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13" i="2"/>
  <c r="BH213" i="2"/>
  <c r="BG213" i="2"/>
  <c r="BE213" i="2"/>
  <c r="T213" i="2"/>
  <c r="R213" i="2"/>
  <c r="P213" i="2"/>
  <c r="BI208" i="2"/>
  <c r="BH208" i="2"/>
  <c r="BG208" i="2"/>
  <c r="BE208" i="2"/>
  <c r="T208" i="2"/>
  <c r="R208" i="2"/>
  <c r="P208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6" i="2"/>
  <c r="BH146" i="2"/>
  <c r="BG146" i="2"/>
  <c r="BE146" i="2"/>
  <c r="T146" i="2"/>
  <c r="R146" i="2"/>
  <c r="P146" i="2"/>
  <c r="J140" i="2"/>
  <c r="J139" i="2"/>
  <c r="F139" i="2"/>
  <c r="F137" i="2"/>
  <c r="E135" i="2"/>
  <c r="J92" i="2"/>
  <c r="J91" i="2"/>
  <c r="F91" i="2"/>
  <c r="F89" i="2"/>
  <c r="E87" i="2"/>
  <c r="J18" i="2"/>
  <c r="E18" i="2"/>
  <c r="F92" i="2"/>
  <c r="J17" i="2"/>
  <c r="J12" i="2"/>
  <c r="J137" i="2" s="1"/>
  <c r="E7" i="2"/>
  <c r="E133" i="2" s="1"/>
  <c r="L90" i="1"/>
  <c r="AM90" i="1"/>
  <c r="AM89" i="1"/>
  <c r="L89" i="1"/>
  <c r="AM87" i="1"/>
  <c r="L87" i="1"/>
  <c r="L85" i="1"/>
  <c r="L84" i="1"/>
  <c r="BK170" i="7"/>
  <c r="BK169" i="7"/>
  <c r="BK164" i="7"/>
  <c r="BK163" i="7"/>
  <c r="BK162" i="7"/>
  <c r="BK161" i="7"/>
  <c r="J158" i="7"/>
  <c r="BK155" i="7"/>
  <c r="J154" i="7"/>
  <c r="J152" i="7"/>
  <c r="BK150" i="7"/>
  <c r="BK149" i="7"/>
  <c r="J148" i="7"/>
  <c r="J147" i="7"/>
  <c r="J145" i="7"/>
  <c r="J142" i="7"/>
  <c r="BK139" i="7"/>
  <c r="BK138" i="7"/>
  <c r="BK137" i="7"/>
  <c r="BK135" i="7"/>
  <c r="BK134" i="7"/>
  <c r="J133" i="7"/>
  <c r="J132" i="7"/>
  <c r="J131" i="7"/>
  <c r="BK130" i="7"/>
  <c r="J128" i="7"/>
  <c r="J127" i="7"/>
  <c r="J653" i="6"/>
  <c r="BK652" i="6"/>
  <c r="J650" i="6"/>
  <c r="BK647" i="6"/>
  <c r="J646" i="6"/>
  <c r="J644" i="6"/>
  <c r="J642" i="6"/>
  <c r="BK641" i="6"/>
  <c r="BK639" i="6"/>
  <c r="BK638" i="6"/>
  <c r="J636" i="6"/>
  <c r="J634" i="6"/>
  <c r="BK631" i="6"/>
  <c r="J629" i="6"/>
  <c r="J627" i="6"/>
  <c r="J625" i="6"/>
  <c r="BK624" i="6"/>
  <c r="BK622" i="6"/>
  <c r="J614" i="6"/>
  <c r="J612" i="6"/>
  <c r="BK606" i="6"/>
  <c r="BK604" i="6"/>
  <c r="BK601" i="6"/>
  <c r="J599" i="6"/>
  <c r="BK598" i="6"/>
  <c r="J597" i="6"/>
  <c r="BK596" i="6"/>
  <c r="BK595" i="6"/>
  <c r="BK594" i="6"/>
  <c r="BK584" i="6"/>
  <c r="BK582" i="6"/>
  <c r="J579" i="6"/>
  <c r="J553" i="6"/>
  <c r="J541" i="6"/>
  <c r="BK537" i="6"/>
  <c r="BK532" i="6"/>
  <c r="BK530" i="6"/>
  <c r="BK525" i="6"/>
  <c r="BK523" i="6"/>
  <c r="J520" i="6"/>
  <c r="J519" i="6"/>
  <c r="J511" i="6"/>
  <c r="BK500" i="6"/>
  <c r="BK490" i="6"/>
  <c r="J486" i="6"/>
  <c r="BK485" i="6"/>
  <c r="BK484" i="6"/>
  <c r="BK482" i="6"/>
  <c r="BK480" i="6"/>
  <c r="BK478" i="6"/>
  <c r="BK476" i="6"/>
  <c r="J473" i="6"/>
  <c r="J470" i="6"/>
  <c r="J463" i="6"/>
  <c r="J462" i="6"/>
  <c r="BK460" i="6"/>
  <c r="BK458" i="6"/>
  <c r="BK456" i="6"/>
  <c r="BK454" i="6"/>
  <c r="BK452" i="6"/>
  <c r="BK450" i="6"/>
  <c r="BK448" i="6"/>
  <c r="BK445" i="6"/>
  <c r="J443" i="6"/>
  <c r="J432" i="6"/>
  <c r="J430" i="6"/>
  <c r="BK425" i="6"/>
  <c r="J421" i="6"/>
  <c r="J414" i="6"/>
  <c r="J409" i="6"/>
  <c r="BK408" i="6"/>
  <c r="J406" i="6"/>
  <c r="BK405" i="6"/>
  <c r="J404" i="6"/>
  <c r="BK400" i="6"/>
  <c r="BK399" i="6"/>
  <c r="BK397" i="6"/>
  <c r="BK384" i="6"/>
  <c r="BK378" i="6"/>
  <c r="BK376" i="6"/>
  <c r="J351" i="6"/>
  <c r="J343" i="6"/>
  <c r="BK294" i="6"/>
  <c r="BK292" i="6"/>
  <c r="BK290" i="6"/>
  <c r="J288" i="6"/>
  <c r="BK275" i="6"/>
  <c r="BK273" i="6"/>
  <c r="BK271" i="6"/>
  <c r="BK266" i="6"/>
  <c r="J261" i="6"/>
  <c r="J259" i="6"/>
  <c r="BK241" i="6"/>
  <c r="J239" i="6"/>
  <c r="J237" i="6"/>
  <c r="BK228" i="6"/>
  <c r="J226" i="6"/>
  <c r="J223" i="6"/>
  <c r="J213" i="6"/>
  <c r="J208" i="6"/>
  <c r="J195" i="6"/>
  <c r="J193" i="6"/>
  <c r="J185" i="6"/>
  <c r="BK181" i="6"/>
  <c r="BK179" i="6"/>
  <c r="BK176" i="6"/>
  <c r="J174" i="6"/>
  <c r="J170" i="6"/>
  <c r="J165" i="6"/>
  <c r="BK164" i="6"/>
  <c r="J160" i="6"/>
  <c r="J156" i="6"/>
  <c r="J153" i="6"/>
  <c r="BK146" i="6"/>
  <c r="BK169" i="5"/>
  <c r="J169" i="5"/>
  <c r="BK168" i="5"/>
  <c r="J168" i="5"/>
  <c r="BK167" i="5"/>
  <c r="J167" i="5"/>
  <c r="BK166" i="5"/>
  <c r="J166" i="5"/>
  <c r="BK165" i="5"/>
  <c r="J165" i="5"/>
  <c r="BK163" i="5"/>
  <c r="J163" i="5"/>
  <c r="BK162" i="5"/>
  <c r="J162" i="5"/>
  <c r="BK161" i="5"/>
  <c r="J161" i="5"/>
  <c r="BK160" i="5"/>
  <c r="J160" i="5"/>
  <c r="BK159" i="5"/>
  <c r="J159" i="5"/>
  <c r="BK158" i="5"/>
  <c r="J158" i="5"/>
  <c r="BK157" i="5"/>
  <c r="J157" i="5"/>
  <c r="BK156" i="5"/>
  <c r="J156" i="5"/>
  <c r="BK155" i="5"/>
  <c r="J155" i="5"/>
  <c r="BK154" i="5"/>
  <c r="J154" i="5"/>
  <c r="BK153" i="5"/>
  <c r="J153" i="5"/>
  <c r="BK152" i="5"/>
  <c r="J152" i="5"/>
  <c r="BK151" i="5"/>
  <c r="J151" i="5"/>
  <c r="BK150" i="5"/>
  <c r="J150" i="5"/>
  <c r="BK149" i="5"/>
  <c r="J149" i="5"/>
  <c r="BK148" i="5"/>
  <c r="J148" i="5"/>
  <c r="BK147" i="5"/>
  <c r="BK146" i="5"/>
  <c r="BK145" i="5"/>
  <c r="J145" i="5"/>
  <c r="BK144" i="5"/>
  <c r="BK143" i="5"/>
  <c r="BK142" i="5"/>
  <c r="J142" i="5"/>
  <c r="BK141" i="5"/>
  <c r="BK139" i="5"/>
  <c r="J139" i="5"/>
  <c r="BK138" i="5"/>
  <c r="J138" i="5"/>
  <c r="BK137" i="5"/>
  <c r="BK135" i="5"/>
  <c r="BK134" i="5"/>
  <c r="J134" i="5"/>
  <c r="BK133" i="5"/>
  <c r="J133" i="5"/>
  <c r="BK132" i="5"/>
  <c r="BK131" i="5"/>
  <c r="BK130" i="5"/>
  <c r="J130" i="5"/>
  <c r="BK128" i="5"/>
  <c r="J128" i="5"/>
  <c r="BK127" i="5"/>
  <c r="J127" i="5"/>
  <c r="BK684" i="4"/>
  <c r="J683" i="4"/>
  <c r="BK681" i="4"/>
  <c r="BK678" i="4"/>
  <c r="J677" i="4"/>
  <c r="J675" i="4"/>
  <c r="J673" i="4"/>
  <c r="BK672" i="4"/>
  <c r="J670" i="4"/>
  <c r="BK667" i="4"/>
  <c r="J665" i="4"/>
  <c r="J662" i="4"/>
  <c r="J660" i="4"/>
  <c r="J658" i="4"/>
  <c r="J656" i="4"/>
  <c r="J655" i="4"/>
  <c r="J653" i="4"/>
  <c r="J651" i="4"/>
  <c r="J649" i="4"/>
  <c r="J646" i="4"/>
  <c r="BK643" i="4"/>
  <c r="BK641" i="4"/>
  <c r="BK639" i="4"/>
  <c r="BK637" i="4"/>
  <c r="J635" i="4"/>
  <c r="J632" i="4"/>
  <c r="BK630" i="4"/>
  <c r="J629" i="4"/>
  <c r="BK628" i="4"/>
  <c r="BK627" i="4"/>
  <c r="J627" i="4"/>
  <c r="BK617" i="4"/>
  <c r="J617" i="4"/>
  <c r="BK615" i="4"/>
  <c r="J615" i="4"/>
  <c r="J612" i="4"/>
  <c r="J611" i="4"/>
  <c r="BK610" i="4"/>
  <c r="J610" i="4"/>
  <c r="BK608" i="4"/>
  <c r="J608" i="4"/>
  <c r="BK602" i="4"/>
  <c r="BK600" i="4"/>
  <c r="J597" i="4"/>
  <c r="BK595" i="4"/>
  <c r="J594" i="4"/>
  <c r="BK593" i="4"/>
  <c r="J592" i="4"/>
  <c r="BK590" i="4"/>
  <c r="BK589" i="4"/>
  <c r="J589" i="4"/>
  <c r="BK587" i="4"/>
  <c r="BK585" i="4"/>
  <c r="J583" i="4"/>
  <c r="BK580" i="4"/>
  <c r="BK577" i="4"/>
  <c r="J576" i="4"/>
  <c r="J574" i="4"/>
  <c r="BK570" i="4"/>
  <c r="BK565" i="4"/>
  <c r="J562" i="4"/>
  <c r="J560" i="4"/>
  <c r="BK556" i="4"/>
  <c r="J556" i="4"/>
  <c r="J552" i="4"/>
  <c r="J549" i="4"/>
  <c r="J547" i="4"/>
  <c r="J544" i="4"/>
  <c r="BK542" i="4"/>
  <c r="J538" i="4"/>
  <c r="J536" i="4"/>
  <c r="J534" i="4"/>
  <c r="J533" i="4"/>
  <c r="BK531" i="4"/>
  <c r="BK524" i="4"/>
  <c r="J522" i="4"/>
  <c r="J520" i="4"/>
  <c r="J513" i="4"/>
  <c r="BK512" i="4"/>
  <c r="BK511" i="4"/>
  <c r="BK505" i="4"/>
  <c r="BK503" i="4"/>
  <c r="BK501" i="4"/>
  <c r="BK500" i="4"/>
  <c r="J499" i="4"/>
  <c r="J497" i="4"/>
  <c r="J496" i="4"/>
  <c r="BK495" i="4"/>
  <c r="BK493" i="4"/>
  <c r="BK491" i="4"/>
  <c r="J491" i="4"/>
  <c r="J489" i="4"/>
  <c r="BK487" i="4"/>
  <c r="J484" i="4"/>
  <c r="BK481" i="4"/>
  <c r="BK479" i="4"/>
  <c r="J477" i="4"/>
  <c r="BK475" i="4"/>
  <c r="BK474" i="4"/>
  <c r="BK473" i="4"/>
  <c r="BK470" i="4"/>
  <c r="BK468" i="4"/>
  <c r="BK466" i="4"/>
  <c r="BK464" i="4"/>
  <c r="BK462" i="4"/>
  <c r="J460" i="4"/>
  <c r="J455" i="4"/>
  <c r="J453" i="4"/>
  <c r="BK451" i="4"/>
  <c r="BK449" i="4"/>
  <c r="J446" i="4"/>
  <c r="J444" i="4"/>
  <c r="BK442" i="4"/>
  <c r="BK439" i="4"/>
  <c r="BK437" i="4"/>
  <c r="BK436" i="4"/>
  <c r="BK435" i="4"/>
  <c r="BK433" i="4"/>
  <c r="BK431" i="4"/>
  <c r="J429" i="4"/>
  <c r="J428" i="4"/>
  <c r="BK425" i="4"/>
  <c r="BK424" i="4"/>
  <c r="BK422" i="4"/>
  <c r="J420" i="4"/>
  <c r="J419" i="4"/>
  <c r="J417" i="4"/>
  <c r="BK416" i="4"/>
  <c r="BK415" i="4"/>
  <c r="J413" i="4"/>
  <c r="BK411" i="4"/>
  <c r="J410" i="4"/>
  <c r="BK406" i="4"/>
  <c r="J403" i="4"/>
  <c r="BK401" i="4"/>
  <c r="BK400" i="4"/>
  <c r="J398" i="4"/>
  <c r="BK395" i="4"/>
  <c r="BK393" i="4"/>
  <c r="J391" i="4"/>
  <c r="J389" i="4"/>
  <c r="J387" i="4"/>
  <c r="J361" i="4"/>
  <c r="BK353" i="4"/>
  <c r="J351" i="4"/>
  <c r="J332" i="4"/>
  <c r="J327" i="4"/>
  <c r="BK304" i="4"/>
  <c r="BK302" i="4"/>
  <c r="BK300" i="4"/>
  <c r="J298" i="4"/>
  <c r="J296" i="4"/>
  <c r="J294" i="4"/>
  <c r="J279" i="4"/>
  <c r="BK277" i="4"/>
  <c r="BK275" i="4"/>
  <c r="BK271" i="4"/>
  <c r="J267" i="4"/>
  <c r="J266" i="4"/>
  <c r="BK264" i="4"/>
  <c r="J260" i="4"/>
  <c r="BK255" i="4"/>
  <c r="J249" i="4"/>
  <c r="J244" i="4"/>
  <c r="BK242" i="4"/>
  <c r="J240" i="4"/>
  <c r="BK238" i="4"/>
  <c r="BK228" i="4"/>
  <c r="BK226" i="4"/>
  <c r="J219" i="4"/>
  <c r="J216" i="4"/>
  <c r="BK213" i="4"/>
  <c r="BK208" i="4"/>
  <c r="J203" i="4"/>
  <c r="J199" i="4"/>
  <c r="BK196" i="4"/>
  <c r="BK195" i="4"/>
  <c r="J193" i="4"/>
  <c r="J191" i="4"/>
  <c r="BK188" i="4"/>
  <c r="J185" i="4"/>
  <c r="BK183" i="4"/>
  <c r="J181" i="4"/>
  <c r="J179" i="4"/>
  <c r="BK176" i="4"/>
  <c r="BK174" i="4"/>
  <c r="BK170" i="4"/>
  <c r="J168" i="4"/>
  <c r="J165" i="4"/>
  <c r="BK164" i="4"/>
  <c r="BK162" i="4"/>
  <c r="J162" i="4"/>
  <c r="J160" i="4"/>
  <c r="BK156" i="4"/>
  <c r="J155" i="4"/>
  <c r="J153" i="4"/>
  <c r="J151" i="4"/>
  <c r="J149" i="4"/>
  <c r="J146" i="4"/>
  <c r="BK169" i="3"/>
  <c r="BK168" i="3"/>
  <c r="J168" i="3"/>
  <c r="J167" i="3"/>
  <c r="BK166" i="3"/>
  <c r="J166" i="3"/>
  <c r="BK165" i="3"/>
  <c r="J165" i="3"/>
  <c r="BK163" i="3"/>
  <c r="J163" i="3"/>
  <c r="BK162" i="3"/>
  <c r="J162" i="3"/>
  <c r="BK161" i="3"/>
  <c r="J161" i="3"/>
  <c r="BK160" i="3"/>
  <c r="J160" i="3"/>
  <c r="J159" i="3"/>
  <c r="BK158" i="3"/>
  <c r="BK157" i="3"/>
  <c r="J155" i="3"/>
  <c r="BK154" i="3"/>
  <c r="J154" i="3"/>
  <c r="J153" i="3"/>
  <c r="BK152" i="3"/>
  <c r="BK151" i="3"/>
  <c r="J150" i="3"/>
  <c r="J149" i="3"/>
  <c r="J148" i="3"/>
  <c r="BK147" i="3"/>
  <c r="J146" i="3"/>
  <c r="BK145" i="3"/>
  <c r="J144" i="3"/>
  <c r="BK143" i="3"/>
  <c r="BK142" i="3"/>
  <c r="BK141" i="3"/>
  <c r="BK139" i="3"/>
  <c r="BK138" i="3"/>
  <c r="J138" i="3"/>
  <c r="BK137" i="3"/>
  <c r="BK135" i="3"/>
  <c r="J135" i="3"/>
  <c r="BK134" i="3"/>
  <c r="J134" i="3"/>
  <c r="BK133" i="3"/>
  <c r="J133" i="3"/>
  <c r="J132" i="3"/>
  <c r="BK131" i="3"/>
  <c r="J131" i="3"/>
  <c r="BK130" i="3"/>
  <c r="J130" i="3"/>
  <c r="BK633" i="2"/>
  <c r="J633" i="2"/>
  <c r="BK631" i="2"/>
  <c r="J631" i="2"/>
  <c r="BK630" i="2"/>
  <c r="J630" i="2"/>
  <c r="BK628" i="2"/>
  <c r="J628" i="2"/>
  <c r="BK626" i="2"/>
  <c r="J626" i="2"/>
  <c r="BK624" i="2"/>
  <c r="J624" i="2"/>
  <c r="BK621" i="2"/>
  <c r="J621" i="2"/>
  <c r="BK620" i="2"/>
  <c r="J620" i="2"/>
  <c r="BK618" i="2"/>
  <c r="J618" i="2"/>
  <c r="BK616" i="2"/>
  <c r="BK614" i="2"/>
  <c r="J614" i="2"/>
  <c r="BK612" i="2"/>
  <c r="J612" i="2"/>
  <c r="BK610" i="2"/>
  <c r="J610" i="2"/>
  <c r="BK607" i="2"/>
  <c r="J607" i="2"/>
  <c r="BK605" i="2"/>
  <c r="J605" i="2"/>
  <c r="BK604" i="2"/>
  <c r="J604" i="2"/>
  <c r="BK603" i="2"/>
  <c r="J603" i="2"/>
  <c r="BK593" i="2"/>
  <c r="J593" i="2"/>
  <c r="BK591" i="2"/>
  <c r="J591" i="2"/>
  <c r="J588" i="2"/>
  <c r="J587" i="2"/>
  <c r="BK586" i="2"/>
  <c r="BK584" i="2"/>
  <c r="J578" i="2"/>
  <c r="J576" i="2"/>
  <c r="BK574" i="2"/>
  <c r="BK573" i="2"/>
  <c r="J570" i="2"/>
  <c r="BK569" i="2"/>
  <c r="J569" i="2"/>
  <c r="J565" i="2"/>
  <c r="J562" i="2"/>
  <c r="BK559" i="2"/>
  <c r="BK558" i="2"/>
  <c r="BK556" i="2"/>
  <c r="J556" i="2"/>
  <c r="J552" i="2"/>
  <c r="J551" i="2"/>
  <c r="BK549" i="2"/>
  <c r="J545" i="2"/>
  <c r="J542" i="2"/>
  <c r="BK541" i="2"/>
  <c r="J541" i="2"/>
  <c r="BK539" i="2"/>
  <c r="J539" i="2"/>
  <c r="BK537" i="2"/>
  <c r="J535" i="2"/>
  <c r="J531" i="2"/>
  <c r="J529" i="2"/>
  <c r="J527" i="2"/>
  <c r="J526" i="2"/>
  <c r="J524" i="2"/>
  <c r="BK517" i="2"/>
  <c r="J515" i="2"/>
  <c r="J513" i="2"/>
  <c r="BK510" i="2"/>
  <c r="J510" i="2"/>
  <c r="J506" i="2"/>
  <c r="BK505" i="2"/>
  <c r="BK504" i="2"/>
  <c r="J498" i="2"/>
  <c r="BK496" i="2"/>
  <c r="BK494" i="2"/>
  <c r="J493" i="2"/>
  <c r="BK492" i="2"/>
  <c r="BK490" i="2"/>
  <c r="BK489" i="2"/>
  <c r="J486" i="2"/>
  <c r="BK484" i="2"/>
  <c r="J482" i="2"/>
  <c r="J480" i="2"/>
  <c r="J477" i="2"/>
  <c r="J474" i="2"/>
  <c r="J472" i="2"/>
  <c r="J470" i="2"/>
  <c r="BK468" i="2"/>
  <c r="BK467" i="2"/>
  <c r="BK466" i="2"/>
  <c r="J463" i="2"/>
  <c r="BK461" i="2"/>
  <c r="J459" i="2"/>
  <c r="J457" i="2"/>
  <c r="J455" i="2"/>
  <c r="BK453" i="2"/>
  <c r="J450" i="2"/>
  <c r="J448" i="2"/>
  <c r="J446" i="2"/>
  <c r="BK444" i="2"/>
  <c r="J442" i="2"/>
  <c r="J439" i="2"/>
  <c r="J437" i="2"/>
  <c r="J435" i="2"/>
  <c r="J432" i="2"/>
  <c r="BK430" i="2"/>
  <c r="BK429" i="2"/>
  <c r="BK428" i="2"/>
  <c r="BK427" i="2"/>
  <c r="J425" i="2"/>
  <c r="J423" i="2"/>
  <c r="J421" i="2"/>
  <c r="J418" i="2"/>
  <c r="J417" i="2"/>
  <c r="BK415" i="2"/>
  <c r="BK413" i="2"/>
  <c r="J412" i="2"/>
  <c r="BK410" i="2"/>
  <c r="J410" i="2"/>
  <c r="J409" i="2"/>
  <c r="J408" i="2"/>
  <c r="BK406" i="2"/>
  <c r="BK404" i="2"/>
  <c r="J401" i="2"/>
  <c r="J399" i="2"/>
  <c r="J396" i="2"/>
  <c r="BK394" i="2"/>
  <c r="BK393" i="2"/>
  <c r="J391" i="2"/>
  <c r="BK388" i="2"/>
  <c r="J386" i="2"/>
  <c r="BK384" i="2"/>
  <c r="J382" i="2"/>
  <c r="J380" i="2"/>
  <c r="J355" i="2"/>
  <c r="J347" i="2"/>
  <c r="J345" i="2"/>
  <c r="BK327" i="2"/>
  <c r="J322" i="2"/>
  <c r="J300" i="2"/>
  <c r="BK298" i="2"/>
  <c r="BK296" i="2"/>
  <c r="J294" i="2"/>
  <c r="J292" i="2"/>
  <c r="J290" i="2"/>
  <c r="J275" i="2"/>
  <c r="BK273" i="2"/>
  <c r="J271" i="2"/>
  <c r="J269" i="2"/>
  <c r="BK266" i="2"/>
  <c r="J265" i="2"/>
  <c r="J263" i="2"/>
  <c r="BK261" i="2"/>
  <c r="J259" i="2"/>
  <c r="J254" i="2"/>
  <c r="BK248" i="2"/>
  <c r="BK243" i="2"/>
  <c r="J241" i="2"/>
  <c r="BK239" i="2"/>
  <c r="J237" i="2"/>
  <c r="J228" i="2"/>
  <c r="BK226" i="2"/>
  <c r="BK223" i="2"/>
  <c r="J219" i="2"/>
  <c r="BK216" i="2"/>
  <c r="BK213" i="2"/>
  <c r="J208" i="2"/>
  <c r="J203" i="2"/>
  <c r="BK199" i="2"/>
  <c r="J196" i="2"/>
  <c r="BK195" i="2"/>
  <c r="J193" i="2"/>
  <c r="J191" i="2"/>
  <c r="J188" i="2"/>
  <c r="BK185" i="2"/>
  <c r="J183" i="2"/>
  <c r="J181" i="2"/>
  <c r="BK179" i="2"/>
  <c r="J176" i="2"/>
  <c r="J174" i="2"/>
  <c r="BK171" i="2"/>
  <c r="BK170" i="2"/>
  <c r="J168" i="2"/>
  <c r="BK165" i="2"/>
  <c r="BK164" i="2"/>
  <c r="BK162" i="2"/>
  <c r="J160" i="2"/>
  <c r="J156" i="2"/>
  <c r="J155" i="2"/>
  <c r="J153" i="2"/>
  <c r="J151" i="2"/>
  <c r="J149" i="2"/>
  <c r="BK146" i="2"/>
  <c r="AS101" i="1"/>
  <c r="J170" i="7"/>
  <c r="J168" i="7"/>
  <c r="J167" i="7"/>
  <c r="BK166" i="7"/>
  <c r="J163" i="7"/>
  <c r="BK160" i="7"/>
  <c r="BK159" i="7"/>
  <c r="BK158" i="7"/>
  <c r="BK157" i="7"/>
  <c r="BK156" i="7"/>
  <c r="J153" i="7"/>
  <c r="J151" i="7"/>
  <c r="BK147" i="7"/>
  <c r="BK146" i="7"/>
  <c r="BK145" i="7"/>
  <c r="J144" i="7"/>
  <c r="BK143" i="7"/>
  <c r="BK141" i="7"/>
  <c r="J139" i="7"/>
  <c r="J135" i="7"/>
  <c r="BK133" i="7"/>
  <c r="BK132" i="7"/>
  <c r="J130" i="7"/>
  <c r="BK128" i="7"/>
  <c r="BK127" i="7"/>
  <c r="J641" i="6"/>
  <c r="J639" i="6"/>
  <c r="J638" i="6"/>
  <c r="BK636" i="6"/>
  <c r="BK634" i="6"/>
  <c r="BK633" i="6"/>
  <c r="J631" i="6"/>
  <c r="J622" i="6"/>
  <c r="J620" i="6"/>
  <c r="J618" i="6"/>
  <c r="J615" i="6"/>
  <c r="BK612" i="6"/>
  <c r="BK610" i="6"/>
  <c r="BK608" i="6"/>
  <c r="J604" i="6"/>
  <c r="J601" i="6"/>
  <c r="J594" i="6"/>
  <c r="J578" i="6"/>
  <c r="BK577" i="6"/>
  <c r="J575" i="6"/>
  <c r="BK569" i="6"/>
  <c r="J567" i="6"/>
  <c r="J565" i="6"/>
  <c r="J564" i="6"/>
  <c r="BK562" i="6"/>
  <c r="BK561" i="6"/>
  <c r="BK560" i="6"/>
  <c r="BK558" i="6"/>
  <c r="BK556" i="6"/>
  <c r="BK553" i="6"/>
  <c r="BK550" i="6"/>
  <c r="J549" i="6"/>
  <c r="BK547" i="6"/>
  <c r="BK543" i="6"/>
  <c r="J534" i="6"/>
  <c r="J532" i="6"/>
  <c r="J530" i="6"/>
  <c r="J528" i="6"/>
  <c r="J522" i="6"/>
  <c r="BK519" i="6"/>
  <c r="BK517" i="6"/>
  <c r="BK511" i="6"/>
  <c r="BK509" i="6"/>
  <c r="J505" i="6"/>
  <c r="J501" i="6"/>
  <c r="J500" i="6"/>
  <c r="BK499" i="6"/>
  <c r="BK494" i="6"/>
  <c r="BK492" i="6"/>
  <c r="J489" i="6"/>
  <c r="J488" i="6"/>
  <c r="J485" i="6"/>
  <c r="BK473" i="6"/>
  <c r="BK468" i="6"/>
  <c r="J466" i="6"/>
  <c r="BK464" i="6"/>
  <c r="J458" i="6"/>
  <c r="J456" i="6"/>
  <c r="J454" i="6"/>
  <c r="J452" i="6"/>
  <c r="J450" i="6"/>
  <c r="J441" i="6"/>
  <c r="J439" i="6"/>
  <c r="BK437" i="6"/>
  <c r="BK434" i="6"/>
  <c r="J427" i="6"/>
  <c r="J425" i="6"/>
  <c r="J424" i="6"/>
  <c r="BK423" i="6"/>
  <c r="BK421" i="6"/>
  <c r="BK419" i="6"/>
  <c r="BK417" i="6"/>
  <c r="BK414" i="6"/>
  <c r="BK413" i="6"/>
  <c r="BK411" i="6"/>
  <c r="J402" i="6"/>
  <c r="BK395" i="6"/>
  <c r="J392" i="6"/>
  <c r="J390" i="6"/>
  <c r="J389" i="6"/>
  <c r="BK387" i="6"/>
  <c r="J382" i="6"/>
  <c r="J380" i="6"/>
  <c r="J341" i="6"/>
  <c r="BK323" i="6"/>
  <c r="BK318" i="6"/>
  <c r="BK296" i="6"/>
  <c r="J290" i="6"/>
  <c r="J275" i="6"/>
  <c r="BK269" i="6"/>
  <c r="J266" i="6"/>
  <c r="J265" i="6"/>
  <c r="BK263" i="6"/>
  <c r="BK261" i="6"/>
  <c r="BK254" i="6"/>
  <c r="BK248" i="6"/>
  <c r="BK243" i="6"/>
  <c r="BK239" i="6"/>
  <c r="BK237" i="6"/>
  <c r="J228" i="6"/>
  <c r="BK223" i="6"/>
  <c r="BK219" i="6"/>
  <c r="BK216" i="6"/>
  <c r="BK208" i="6"/>
  <c r="BK203" i="6"/>
  <c r="J199" i="6"/>
  <c r="J196" i="6"/>
  <c r="BK195" i="6"/>
  <c r="BK193" i="6"/>
  <c r="BK191" i="6"/>
  <c r="BK188" i="6"/>
  <c r="BK185" i="6"/>
  <c r="J183" i="6"/>
  <c r="J181" i="6"/>
  <c r="J179" i="6"/>
  <c r="J176" i="6"/>
  <c r="BK168" i="6"/>
  <c r="BK162" i="6"/>
  <c r="J155" i="6"/>
  <c r="J151" i="6"/>
  <c r="J149" i="6"/>
  <c r="J146" i="6"/>
  <c r="J147" i="5"/>
  <c r="J146" i="5"/>
  <c r="J144" i="5"/>
  <c r="J143" i="5"/>
  <c r="J141" i="5"/>
  <c r="J137" i="5"/>
  <c r="J135" i="5"/>
  <c r="J132" i="5"/>
  <c r="J131" i="5"/>
  <c r="BK223" i="4"/>
  <c r="BK151" i="4"/>
  <c r="BK149" i="4"/>
  <c r="BK146" i="4"/>
  <c r="J169" i="3"/>
  <c r="J158" i="3"/>
  <c r="J157" i="3"/>
  <c r="BK156" i="3"/>
  <c r="J156" i="3"/>
  <c r="BK155" i="3"/>
  <c r="BK153" i="3"/>
  <c r="J152" i="3"/>
  <c r="BK150" i="3"/>
  <c r="BK149" i="3"/>
  <c r="BK148" i="3"/>
  <c r="J147" i="3"/>
  <c r="BK146" i="3"/>
  <c r="J145" i="3"/>
  <c r="BK144" i="3"/>
  <c r="J143" i="3"/>
  <c r="J142" i="3"/>
  <c r="J141" i="3"/>
  <c r="J139" i="3"/>
  <c r="J137" i="3"/>
  <c r="BK127" i="3"/>
  <c r="J127" i="3"/>
  <c r="BK659" i="2"/>
  <c r="J659" i="2"/>
  <c r="BK658" i="2"/>
  <c r="J658" i="2"/>
  <c r="BK656" i="2"/>
  <c r="J656" i="2"/>
  <c r="BK653" i="2"/>
  <c r="J653" i="2"/>
  <c r="BK652" i="2"/>
  <c r="J652" i="2"/>
  <c r="BK650" i="2"/>
  <c r="J650" i="2"/>
  <c r="BK648" i="2"/>
  <c r="J648" i="2"/>
  <c r="BK647" i="2"/>
  <c r="J647" i="2"/>
  <c r="BK645" i="2"/>
  <c r="J645" i="2"/>
  <c r="BK644" i="2"/>
  <c r="J644" i="2"/>
  <c r="BK642" i="2"/>
  <c r="J642" i="2"/>
  <c r="BK640" i="2"/>
  <c r="J640" i="2"/>
  <c r="BK639" i="2"/>
  <c r="J639" i="2"/>
  <c r="BK637" i="2"/>
  <c r="J637" i="2"/>
  <c r="BK635" i="2"/>
  <c r="J635" i="2"/>
  <c r="J616" i="2"/>
  <c r="BK588" i="2"/>
  <c r="BK587" i="2"/>
  <c r="J586" i="2"/>
  <c r="J584" i="2"/>
  <c r="BK578" i="2"/>
  <c r="BK576" i="2"/>
  <c r="J574" i="2"/>
  <c r="J573" i="2"/>
  <c r="BK571" i="2"/>
  <c r="J571" i="2"/>
  <c r="BK570" i="2"/>
  <c r="BK567" i="2"/>
  <c r="J567" i="2"/>
  <c r="BK565" i="2"/>
  <c r="BK562" i="2"/>
  <c r="J559" i="2"/>
  <c r="J558" i="2"/>
  <c r="BK552" i="2"/>
  <c r="BK551" i="2"/>
  <c r="J549" i="2"/>
  <c r="BK545" i="2"/>
  <c r="BK542" i="2"/>
  <c r="J537" i="2"/>
  <c r="BK535" i="2"/>
  <c r="BK531" i="2"/>
  <c r="BK529" i="2"/>
  <c r="BK527" i="2"/>
  <c r="BK526" i="2"/>
  <c r="BK524" i="2"/>
  <c r="J517" i="2"/>
  <c r="BK515" i="2"/>
  <c r="BK513" i="2"/>
  <c r="BK506" i="2"/>
  <c r="J505" i="2"/>
  <c r="J504" i="2"/>
  <c r="BK498" i="2"/>
  <c r="J496" i="2"/>
  <c r="J494" i="2"/>
  <c r="BK493" i="2"/>
  <c r="J492" i="2"/>
  <c r="J490" i="2"/>
  <c r="J489" i="2"/>
  <c r="BK488" i="2"/>
  <c r="J488" i="2"/>
  <c r="BK486" i="2"/>
  <c r="J484" i="2"/>
  <c r="BK482" i="2"/>
  <c r="BK480" i="2"/>
  <c r="BK477" i="2"/>
  <c r="BK474" i="2"/>
  <c r="BK472" i="2"/>
  <c r="BK470" i="2"/>
  <c r="J468" i="2"/>
  <c r="J467" i="2"/>
  <c r="J466" i="2"/>
  <c r="BK463" i="2"/>
  <c r="J461" i="2"/>
  <c r="BK459" i="2"/>
  <c r="BK457" i="2"/>
  <c r="BK455" i="2"/>
  <c r="BK450" i="2"/>
  <c r="BK421" i="2"/>
  <c r="J169" i="7"/>
  <c r="BK168" i="7"/>
  <c r="BK167" i="7"/>
  <c r="J166" i="7"/>
  <c r="J164" i="7"/>
  <c r="J162" i="7"/>
  <c r="J161" i="7"/>
  <c r="J160" i="7"/>
  <c r="J159" i="7"/>
  <c r="J157" i="7"/>
  <c r="J156" i="7"/>
  <c r="J155" i="7"/>
  <c r="BK154" i="7"/>
  <c r="BK153" i="7"/>
  <c r="BK152" i="7"/>
  <c r="BK151" i="7"/>
  <c r="J150" i="7"/>
  <c r="J149" i="7"/>
  <c r="BK148" i="7"/>
  <c r="J146" i="7"/>
  <c r="BK144" i="7"/>
  <c r="J143" i="7"/>
  <c r="BK142" i="7"/>
  <c r="J141" i="7"/>
  <c r="J138" i="7"/>
  <c r="J137" i="7"/>
  <c r="J134" i="7"/>
  <c r="BK131" i="7"/>
  <c r="BK653" i="6"/>
  <c r="J652" i="6"/>
  <c r="BK650" i="6"/>
  <c r="J647" i="6"/>
  <c r="BK646" i="6"/>
  <c r="BK644" i="6"/>
  <c r="BK642" i="6"/>
  <c r="J633" i="6"/>
  <c r="BK629" i="6"/>
  <c r="BK627" i="6"/>
  <c r="BK625" i="6"/>
  <c r="J624" i="6"/>
  <c r="BK620" i="6"/>
  <c r="BK618" i="6"/>
  <c r="BK615" i="6"/>
  <c r="BK614" i="6"/>
  <c r="J610" i="6"/>
  <c r="J608" i="6"/>
  <c r="J606" i="6"/>
  <c r="BK599" i="6"/>
  <c r="J598" i="6"/>
  <c r="BK597" i="6"/>
  <c r="J596" i="6"/>
  <c r="J595" i="6"/>
  <c r="J584" i="6"/>
  <c r="J582" i="6"/>
  <c r="BK579" i="6"/>
  <c r="BK578" i="6"/>
  <c r="J577" i="6"/>
  <c r="BK575" i="6"/>
  <c r="J569" i="6"/>
  <c r="BK567" i="6"/>
  <c r="BK565" i="6"/>
  <c r="BK564" i="6"/>
  <c r="J562" i="6"/>
  <c r="J561" i="6"/>
  <c r="J560" i="6"/>
  <c r="J558" i="6"/>
  <c r="J556" i="6"/>
  <c r="J550" i="6"/>
  <c r="BK549" i="6"/>
  <c r="J547" i="6"/>
  <c r="J543" i="6"/>
  <c r="BK541" i="6"/>
  <c r="J537" i="6"/>
  <c r="BK534" i="6"/>
  <c r="BK528" i="6"/>
  <c r="J525" i="6"/>
  <c r="J523" i="6"/>
  <c r="BK522" i="6"/>
  <c r="BK520" i="6"/>
  <c r="J517" i="6"/>
  <c r="J509" i="6"/>
  <c r="BK505" i="6"/>
  <c r="BK501" i="6"/>
  <c r="J499" i="6"/>
  <c r="J494" i="6"/>
  <c r="J492" i="6"/>
  <c r="J490" i="6"/>
  <c r="BK489" i="6"/>
  <c r="BK488" i="6"/>
  <c r="BK486" i="6"/>
  <c r="J484" i="6"/>
  <c r="J482" i="6"/>
  <c r="J480" i="6"/>
  <c r="J478" i="6"/>
  <c r="J476" i="6"/>
  <c r="BK470" i="6"/>
  <c r="J468" i="6"/>
  <c r="BK466" i="6"/>
  <c r="J464" i="6"/>
  <c r="BK463" i="6"/>
  <c r="BK462" i="6"/>
  <c r="J460" i="6"/>
  <c r="J448" i="6"/>
  <c r="J445" i="6"/>
  <c r="BK443" i="6"/>
  <c r="BK441" i="6"/>
  <c r="BK439" i="6"/>
  <c r="J437" i="6"/>
  <c r="J434" i="6"/>
  <c r="BK432" i="6"/>
  <c r="BK430" i="6"/>
  <c r="BK427" i="6"/>
  <c r="BK424" i="6"/>
  <c r="J423" i="6"/>
  <c r="J419" i="6"/>
  <c r="J417" i="6"/>
  <c r="J413" i="6"/>
  <c r="J411" i="6"/>
  <c r="BK409" i="6"/>
  <c r="J408" i="6"/>
  <c r="BK406" i="6"/>
  <c r="J405" i="6"/>
  <c r="BK404" i="6"/>
  <c r="BK402" i="6"/>
  <c r="J400" i="6"/>
  <c r="J399" i="6"/>
  <c r="J397" i="6"/>
  <c r="J395" i="6"/>
  <c r="BK392" i="6"/>
  <c r="BK390" i="6"/>
  <c r="BK389" i="6"/>
  <c r="J387" i="6"/>
  <c r="J384" i="6"/>
  <c r="BK382" i="6"/>
  <c r="BK380" i="6"/>
  <c r="J378" i="6"/>
  <c r="J376" i="6"/>
  <c r="BK351" i="6"/>
  <c r="BK343" i="6"/>
  <c r="BK341" i="6"/>
  <c r="J323" i="6"/>
  <c r="J318" i="6"/>
  <c r="J296" i="6"/>
  <c r="J294" i="6"/>
  <c r="J292" i="6"/>
  <c r="BK288" i="6"/>
  <c r="J273" i="6"/>
  <c r="J271" i="6"/>
  <c r="J269" i="6"/>
  <c r="BK265" i="6"/>
  <c r="J263" i="6"/>
  <c r="BK259" i="6"/>
  <c r="J254" i="6"/>
  <c r="J248" i="6"/>
  <c r="J243" i="6"/>
  <c r="J241" i="6"/>
  <c r="BK226" i="6"/>
  <c r="J219" i="6"/>
  <c r="J216" i="6"/>
  <c r="BK213" i="6"/>
  <c r="J203" i="6"/>
  <c r="BK199" i="6"/>
  <c r="BK196" i="6"/>
  <c r="J191" i="6"/>
  <c r="J188" i="6"/>
  <c r="BK183" i="6"/>
  <c r="BK174" i="6"/>
  <c r="BK171" i="6"/>
  <c r="J171" i="6"/>
  <c r="BK170" i="6"/>
  <c r="J168" i="6"/>
  <c r="BK165" i="6"/>
  <c r="J164" i="6"/>
  <c r="J162" i="6"/>
  <c r="BK160" i="6"/>
  <c r="BK156" i="6"/>
  <c r="BK155" i="6"/>
  <c r="BK153" i="6"/>
  <c r="BK151" i="6"/>
  <c r="BK149" i="6"/>
  <c r="J602" i="4"/>
  <c r="J600" i="4"/>
  <c r="BK598" i="4"/>
  <c r="J598" i="4"/>
  <c r="BK597" i="4"/>
  <c r="J595" i="4"/>
  <c r="BK594" i="4"/>
  <c r="J593" i="4"/>
  <c r="BK592" i="4"/>
  <c r="J590" i="4"/>
  <c r="J587" i="4"/>
  <c r="J585" i="4"/>
  <c r="BK583" i="4"/>
  <c r="J580" i="4"/>
  <c r="J577" i="4"/>
  <c r="J570" i="4"/>
  <c r="J565" i="4"/>
  <c r="BK562" i="4"/>
  <c r="BK560" i="4"/>
  <c r="BK552" i="4"/>
  <c r="BK549" i="4"/>
  <c r="BK547" i="4"/>
  <c r="BK544" i="4"/>
  <c r="J542" i="4"/>
  <c r="BK538" i="4"/>
  <c r="BK536" i="4"/>
  <c r="BK534" i="4"/>
  <c r="BK533" i="4"/>
  <c r="J531" i="4"/>
  <c r="J524" i="4"/>
  <c r="BK522" i="4"/>
  <c r="BK520" i="4"/>
  <c r="BK517" i="4"/>
  <c r="J517" i="4"/>
  <c r="BK513" i="4"/>
  <c r="J512" i="4"/>
  <c r="J511" i="4"/>
  <c r="J505" i="4"/>
  <c r="J503" i="4"/>
  <c r="J501" i="4"/>
  <c r="J500" i="4"/>
  <c r="BK499" i="4"/>
  <c r="BK497" i="4"/>
  <c r="BK496" i="4"/>
  <c r="J495" i="4"/>
  <c r="J493" i="4"/>
  <c r="BK489" i="4"/>
  <c r="J487" i="4"/>
  <c r="BK484" i="4"/>
  <c r="J481" i="4"/>
  <c r="J479" i="4"/>
  <c r="BK477" i="4"/>
  <c r="J475" i="4"/>
  <c r="J474" i="4"/>
  <c r="J473" i="4"/>
  <c r="J470" i="4"/>
  <c r="J468" i="4"/>
  <c r="J466" i="4"/>
  <c r="J464" i="4"/>
  <c r="J462" i="4"/>
  <c r="BK460" i="4"/>
  <c r="BK457" i="4"/>
  <c r="J457" i="4"/>
  <c r="BK455" i="4"/>
  <c r="BK453" i="4"/>
  <c r="J451" i="4"/>
  <c r="J449" i="4"/>
  <c r="BK446" i="4"/>
  <c r="BK444" i="4"/>
  <c r="J442" i="4"/>
  <c r="J439" i="4"/>
  <c r="J437" i="4"/>
  <c r="J436" i="4"/>
  <c r="J435" i="4"/>
  <c r="J433" i="4"/>
  <c r="J431" i="4"/>
  <c r="BK429" i="4"/>
  <c r="BK428" i="4"/>
  <c r="J424" i="4"/>
  <c r="J422" i="4"/>
  <c r="BK420" i="4"/>
  <c r="BK419" i="4"/>
  <c r="BK417" i="4"/>
  <c r="J416" i="4"/>
  <c r="J415" i="4"/>
  <c r="BK413" i="4"/>
  <c r="J411" i="4"/>
  <c r="BK410" i="4"/>
  <c r="BK408" i="4"/>
  <c r="J408" i="4"/>
  <c r="J406" i="4"/>
  <c r="BK403" i="4"/>
  <c r="J401" i="4"/>
  <c r="J400" i="4"/>
  <c r="BK398" i="4"/>
  <c r="J395" i="4"/>
  <c r="J393" i="4"/>
  <c r="BK391" i="4"/>
  <c r="BK389" i="4"/>
  <c r="BK387" i="4"/>
  <c r="BK361" i="4"/>
  <c r="J353" i="4"/>
  <c r="BK351" i="4"/>
  <c r="BK332" i="4"/>
  <c r="BK327" i="4"/>
  <c r="J304" i="4"/>
  <c r="J302" i="4"/>
  <c r="J300" i="4"/>
  <c r="BK298" i="4"/>
  <c r="BK296" i="4"/>
  <c r="BK294" i="4"/>
  <c r="BK279" i="4"/>
  <c r="J277" i="4"/>
  <c r="J275" i="4"/>
  <c r="BK273" i="4"/>
  <c r="J273" i="4"/>
  <c r="J271" i="4"/>
  <c r="BK267" i="4"/>
  <c r="BK266" i="4"/>
  <c r="J264" i="4"/>
  <c r="BK262" i="4"/>
  <c r="BK260" i="4"/>
  <c r="J255" i="4"/>
  <c r="BK249" i="4"/>
  <c r="BK244" i="4"/>
  <c r="J242" i="4"/>
  <c r="BK240" i="4"/>
  <c r="J238" i="4"/>
  <c r="J684" i="4"/>
  <c r="BK683" i="4"/>
  <c r="J681" i="4"/>
  <c r="J678" i="4"/>
  <c r="BK677" i="4"/>
  <c r="BK675" i="4"/>
  <c r="BK673" i="4"/>
  <c r="J672" i="4"/>
  <c r="BK670" i="4"/>
  <c r="BK669" i="4"/>
  <c r="J669" i="4"/>
  <c r="J667" i="4"/>
  <c r="BK665" i="4"/>
  <c r="BK664" i="4"/>
  <c r="J664" i="4"/>
  <c r="BK662" i="4"/>
  <c r="BK660" i="4"/>
  <c r="BK658" i="4"/>
  <c r="BK656" i="4"/>
  <c r="BK655" i="4"/>
  <c r="BK653" i="4"/>
  <c r="BK651" i="4"/>
  <c r="BK649" i="4"/>
  <c r="BK646" i="4"/>
  <c r="BK645" i="4"/>
  <c r="J645" i="4"/>
  <c r="J643" i="4"/>
  <c r="J641" i="4"/>
  <c r="J639" i="4"/>
  <c r="J637" i="4"/>
  <c r="BK635" i="4"/>
  <c r="BK632" i="4"/>
  <c r="J630" i="4"/>
  <c r="BK629" i="4"/>
  <c r="J628" i="4"/>
  <c r="BK612" i="4"/>
  <c r="BK611" i="4"/>
  <c r="BK576" i="4"/>
  <c r="BK574" i="4"/>
  <c r="J425" i="4"/>
  <c r="J262" i="4"/>
  <c r="J228" i="4"/>
  <c r="J226" i="4"/>
  <c r="J223" i="4"/>
  <c r="BK219" i="4"/>
  <c r="BK216" i="4"/>
  <c r="J213" i="4"/>
  <c r="J208" i="4"/>
  <c r="BK203" i="4"/>
  <c r="BK199" i="4"/>
  <c r="J196" i="4"/>
  <c r="J195" i="4"/>
  <c r="BK193" i="4"/>
  <c r="BK191" i="4"/>
  <c r="J188" i="4"/>
  <c r="BK185" i="4"/>
  <c r="J183" i="4"/>
  <c r="BK181" i="4"/>
  <c r="BK179" i="4"/>
  <c r="J176" i="4"/>
  <c r="J174" i="4"/>
  <c r="BK171" i="4"/>
  <c r="J171" i="4"/>
  <c r="J170" i="4"/>
  <c r="BK168" i="4"/>
  <c r="BK165" i="4"/>
  <c r="J164" i="4"/>
  <c r="BK160" i="4"/>
  <c r="J156" i="4"/>
  <c r="BK155" i="4"/>
  <c r="BK153" i="4"/>
  <c r="BK167" i="3"/>
  <c r="BK159" i="3"/>
  <c r="J151" i="3"/>
  <c r="BK132" i="3"/>
  <c r="BK128" i="3"/>
  <c r="J128" i="3"/>
  <c r="J453" i="2"/>
  <c r="BK448" i="2"/>
  <c r="BK446" i="2"/>
  <c r="J444" i="2"/>
  <c r="BK442" i="2"/>
  <c r="BK439" i="2"/>
  <c r="BK437" i="2"/>
  <c r="BK435" i="2"/>
  <c r="BK432" i="2"/>
  <c r="J430" i="2"/>
  <c r="J429" i="2"/>
  <c r="J428" i="2"/>
  <c r="J427" i="2"/>
  <c r="BK425" i="2"/>
  <c r="BK423" i="2"/>
  <c r="BK418" i="2"/>
  <c r="BK417" i="2"/>
  <c r="J415" i="2"/>
  <c r="J413" i="2"/>
  <c r="BK412" i="2"/>
  <c r="BK409" i="2"/>
  <c r="BK408" i="2"/>
  <c r="J406" i="2"/>
  <c r="J404" i="2"/>
  <c r="BK403" i="2"/>
  <c r="J403" i="2"/>
  <c r="BK401" i="2"/>
  <c r="BK399" i="2"/>
  <c r="BK396" i="2"/>
  <c r="J394" i="2"/>
  <c r="J393" i="2"/>
  <c r="BK391" i="2"/>
  <c r="J388" i="2"/>
  <c r="BK386" i="2"/>
  <c r="J384" i="2"/>
  <c r="BK382" i="2"/>
  <c r="BK380" i="2"/>
  <c r="BK355" i="2"/>
  <c r="BK347" i="2"/>
  <c r="BK345" i="2"/>
  <c r="J327" i="2"/>
  <c r="BK322" i="2"/>
  <c r="BK300" i="2"/>
  <c r="J298" i="2"/>
  <c r="J296" i="2"/>
  <c r="BK294" i="2"/>
  <c r="BK292" i="2"/>
  <c r="BK290" i="2"/>
  <c r="BK275" i="2"/>
  <c r="J273" i="2"/>
  <c r="BK271" i="2"/>
  <c r="BK269" i="2"/>
  <c r="J266" i="2"/>
  <c r="BK265" i="2"/>
  <c r="BK263" i="2"/>
  <c r="J261" i="2"/>
  <c r="BK259" i="2"/>
  <c r="BK254" i="2"/>
  <c r="J248" i="2"/>
  <c r="J243" i="2"/>
  <c r="BK241" i="2"/>
  <c r="J239" i="2"/>
  <c r="BK237" i="2"/>
  <c r="BK228" i="2"/>
  <c r="J226" i="2"/>
  <c r="J223" i="2"/>
  <c r="BK219" i="2"/>
  <c r="J216" i="2"/>
  <c r="J213" i="2"/>
  <c r="BK208" i="2"/>
  <c r="BK203" i="2"/>
  <c r="J199" i="2"/>
  <c r="BK196" i="2"/>
  <c r="J195" i="2"/>
  <c r="BK193" i="2"/>
  <c r="BK191" i="2"/>
  <c r="BK188" i="2"/>
  <c r="J185" i="2"/>
  <c r="BK183" i="2"/>
  <c r="BK181" i="2"/>
  <c r="J179" i="2"/>
  <c r="BK176" i="2"/>
  <c r="BK174" i="2"/>
  <c r="J171" i="2"/>
  <c r="J170" i="2"/>
  <c r="BK168" i="2"/>
  <c r="J165" i="2"/>
  <c r="J164" i="2"/>
  <c r="J162" i="2"/>
  <c r="BK160" i="2"/>
  <c r="BK156" i="2"/>
  <c r="BK155" i="2"/>
  <c r="BK153" i="2"/>
  <c r="BK151" i="2"/>
  <c r="BK149" i="2"/>
  <c r="J146" i="2"/>
  <c r="AS98" i="1"/>
  <c r="AS95" i="1"/>
  <c r="BK145" i="2" l="1"/>
  <c r="J145" i="2" s="1"/>
  <c r="J98" i="2" s="1"/>
  <c r="P145" i="2"/>
  <c r="R145" i="2"/>
  <c r="T145" i="2"/>
  <c r="BK159" i="2"/>
  <c r="J159" i="2"/>
  <c r="J99" i="2" s="1"/>
  <c r="P159" i="2"/>
  <c r="R159" i="2"/>
  <c r="T159" i="2"/>
  <c r="BK167" i="2"/>
  <c r="J167" i="2"/>
  <c r="J100" i="2"/>
  <c r="P167" i="2"/>
  <c r="R167" i="2"/>
  <c r="T167" i="2"/>
  <c r="BK173" i="2"/>
  <c r="J173" i="2"/>
  <c r="J101" i="2" s="1"/>
  <c r="P173" i="2"/>
  <c r="R173" i="2"/>
  <c r="T173" i="2"/>
  <c r="BK178" i="2"/>
  <c r="J178" i="2" s="1"/>
  <c r="J102" i="2" s="1"/>
  <c r="P178" i="2"/>
  <c r="R178" i="2"/>
  <c r="T178" i="2"/>
  <c r="BK187" i="2"/>
  <c r="J187" i="2" s="1"/>
  <c r="J103" i="2" s="1"/>
  <c r="R187" i="2"/>
  <c r="T187" i="2"/>
  <c r="BK379" i="2"/>
  <c r="J379" i="2" s="1"/>
  <c r="J104" i="2" s="1"/>
  <c r="P379" i="2"/>
  <c r="R379" i="2"/>
  <c r="T379" i="2"/>
  <c r="BK390" i="2"/>
  <c r="J390" i="2"/>
  <c r="J105" i="2" s="1"/>
  <c r="P390" i="2"/>
  <c r="R390" i="2"/>
  <c r="T390" i="2"/>
  <c r="BK398" i="2"/>
  <c r="J398" i="2" s="1"/>
  <c r="J106" i="2" s="1"/>
  <c r="P398" i="2"/>
  <c r="R398" i="2"/>
  <c r="T398" i="2"/>
  <c r="BK431" i="2"/>
  <c r="J431" i="2"/>
  <c r="J107" i="2" s="1"/>
  <c r="P431" i="2"/>
  <c r="R431" i="2"/>
  <c r="T431" i="2"/>
  <c r="BK465" i="2"/>
  <c r="J465" i="2" s="1"/>
  <c r="J108" i="2" s="1"/>
  <c r="R465" i="2"/>
  <c r="T465" i="2"/>
  <c r="BK479" i="2"/>
  <c r="J479" i="2"/>
  <c r="J111" i="2"/>
  <c r="P479" i="2"/>
  <c r="R479" i="2"/>
  <c r="T479" i="2"/>
  <c r="BK495" i="2"/>
  <c r="J495" i="2" s="1"/>
  <c r="J112" i="2" s="1"/>
  <c r="P495" i="2"/>
  <c r="R495" i="2"/>
  <c r="T495" i="2"/>
  <c r="BK530" i="2"/>
  <c r="J530" i="2"/>
  <c r="J113" i="2"/>
  <c r="P530" i="2"/>
  <c r="R530" i="2"/>
  <c r="T530" i="2"/>
  <c r="BK536" i="2"/>
  <c r="J536" i="2" s="1"/>
  <c r="J114" i="2" s="1"/>
  <c r="P536" i="2"/>
  <c r="R536" i="2"/>
  <c r="T536" i="2"/>
  <c r="BK540" i="2"/>
  <c r="J540" i="2"/>
  <c r="J115" i="2"/>
  <c r="P540" i="2"/>
  <c r="R540" i="2"/>
  <c r="T540" i="2"/>
  <c r="BK572" i="2"/>
  <c r="J572" i="2" s="1"/>
  <c r="J116" i="2" s="1"/>
  <c r="P572" i="2"/>
  <c r="R572" i="2"/>
  <c r="T572" i="2"/>
  <c r="BK575" i="2"/>
  <c r="J575" i="2"/>
  <c r="J117" i="2"/>
  <c r="P575" i="2"/>
  <c r="T575" i="2"/>
  <c r="BK606" i="2"/>
  <c r="J606" i="2"/>
  <c r="J118" i="2" s="1"/>
  <c r="P606" i="2"/>
  <c r="T606" i="2"/>
  <c r="BK636" i="2"/>
  <c r="J636" i="2" s="1"/>
  <c r="J119" i="2" s="1"/>
  <c r="P636" i="2"/>
  <c r="R636" i="2"/>
  <c r="BK649" i="2"/>
  <c r="J649" i="2"/>
  <c r="J120" i="2"/>
  <c r="R649" i="2"/>
  <c r="T649" i="2"/>
  <c r="BK657" i="2"/>
  <c r="J657" i="2"/>
  <c r="J123" i="2"/>
  <c r="R657" i="2"/>
  <c r="R654" i="2"/>
  <c r="P140" i="3"/>
  <c r="R145" i="4"/>
  <c r="T159" i="4"/>
  <c r="R187" i="4"/>
  <c r="P438" i="4"/>
  <c r="BK502" i="4"/>
  <c r="J502" i="4" s="1"/>
  <c r="J112" i="4" s="1"/>
  <c r="T537" i="4"/>
  <c r="R543" i="4"/>
  <c r="R548" i="4"/>
  <c r="BK599" i="4"/>
  <c r="J599" i="4" s="1"/>
  <c r="J117" i="4" s="1"/>
  <c r="T178" i="4"/>
  <c r="T397" i="4"/>
  <c r="T438" i="4"/>
  <c r="R472" i="4"/>
  <c r="T502" i="4"/>
  <c r="BK661" i="4"/>
  <c r="J661" i="4" s="1"/>
  <c r="J119" i="4" s="1"/>
  <c r="BK682" i="4"/>
  <c r="J682" i="4"/>
  <c r="J123" i="4" s="1"/>
  <c r="BK126" i="5"/>
  <c r="J126" i="5" s="1"/>
  <c r="J99" i="5" s="1"/>
  <c r="BK129" i="5"/>
  <c r="J129" i="5"/>
  <c r="J100" i="5" s="1"/>
  <c r="T129" i="5"/>
  <c r="P136" i="5"/>
  <c r="T136" i="5"/>
  <c r="R140" i="5"/>
  <c r="R164" i="5"/>
  <c r="T145" i="6"/>
  <c r="R159" i="6"/>
  <c r="BK167" i="6"/>
  <c r="J167" i="6"/>
  <c r="J100" i="6" s="1"/>
  <c r="R167" i="6"/>
  <c r="BK173" i="6"/>
  <c r="J173" i="6"/>
  <c r="J101" i="6" s="1"/>
  <c r="R173" i="6"/>
  <c r="BK178" i="6"/>
  <c r="J178" i="6"/>
  <c r="J102" i="6" s="1"/>
  <c r="T178" i="6"/>
  <c r="T187" i="6"/>
  <c r="T375" i="6"/>
  <c r="R386" i="6"/>
  <c r="T386" i="6"/>
  <c r="T394" i="6"/>
  <c r="T426" i="6"/>
  <c r="P461" i="6"/>
  <c r="BK475" i="6"/>
  <c r="J475" i="6"/>
  <c r="J111" i="6" s="1"/>
  <c r="BK491" i="6"/>
  <c r="J491" i="6" s="1"/>
  <c r="J112" i="6" s="1"/>
  <c r="P491" i="6"/>
  <c r="BK524" i="6"/>
  <c r="J524" i="6" s="1"/>
  <c r="J113" i="6" s="1"/>
  <c r="R524" i="6"/>
  <c r="P529" i="6"/>
  <c r="T529" i="6"/>
  <c r="R533" i="6"/>
  <c r="BK566" i="6"/>
  <c r="J566" i="6" s="1"/>
  <c r="J117" i="6" s="1"/>
  <c r="R566" i="6"/>
  <c r="P600" i="6"/>
  <c r="BK630" i="6"/>
  <c r="J630" i="6" s="1"/>
  <c r="J119" i="6" s="1"/>
  <c r="R630" i="6"/>
  <c r="T643" i="6"/>
  <c r="BK651" i="6"/>
  <c r="J651" i="6"/>
  <c r="J123" i="6"/>
  <c r="T651" i="6"/>
  <c r="T648" i="6" s="1"/>
  <c r="R126" i="7"/>
  <c r="P165" i="7"/>
  <c r="P187" i="2"/>
  <c r="P465" i="2"/>
  <c r="R575" i="2"/>
  <c r="R606" i="2"/>
  <c r="T636" i="2"/>
  <c r="P649" i="2"/>
  <c r="P657" i="2"/>
  <c r="P654" i="2"/>
  <c r="T657" i="2"/>
  <c r="T654" i="2" s="1"/>
  <c r="BK126" i="3"/>
  <c r="J126" i="3"/>
  <c r="J99" i="3" s="1"/>
  <c r="P126" i="3"/>
  <c r="T126" i="3"/>
  <c r="P129" i="3"/>
  <c r="T129" i="3"/>
  <c r="P136" i="3"/>
  <c r="R136" i="3"/>
  <c r="T136" i="3"/>
  <c r="T140" i="3"/>
  <c r="P164" i="3"/>
  <c r="T164" i="3"/>
  <c r="R126" i="5"/>
  <c r="P129" i="5"/>
  <c r="BK136" i="5"/>
  <c r="J136" i="5"/>
  <c r="J101" i="5"/>
  <c r="R136" i="5"/>
  <c r="P140" i="5"/>
  <c r="BK164" i="5"/>
  <c r="J164" i="5"/>
  <c r="J103" i="5" s="1"/>
  <c r="T164" i="5"/>
  <c r="P145" i="6"/>
  <c r="BK159" i="6"/>
  <c r="J159" i="6" s="1"/>
  <c r="J99" i="6" s="1"/>
  <c r="BK187" i="6"/>
  <c r="J187" i="6" s="1"/>
  <c r="J103" i="6" s="1"/>
  <c r="R187" i="6"/>
  <c r="P375" i="6"/>
  <c r="BK386" i="6"/>
  <c r="J386" i="6" s="1"/>
  <c r="J105" i="6" s="1"/>
  <c r="BK394" i="6"/>
  <c r="J394" i="6" s="1"/>
  <c r="J106" i="6" s="1"/>
  <c r="R394" i="6"/>
  <c r="P426" i="6"/>
  <c r="BK461" i="6"/>
  <c r="J461" i="6" s="1"/>
  <c r="J108" i="6" s="1"/>
  <c r="R461" i="6"/>
  <c r="P475" i="6"/>
  <c r="R475" i="6"/>
  <c r="R491" i="6"/>
  <c r="P524" i="6"/>
  <c r="BK533" i="6"/>
  <c r="J533" i="6" s="1"/>
  <c r="J115" i="6" s="1"/>
  <c r="T533" i="6"/>
  <c r="P563" i="6"/>
  <c r="P566" i="6"/>
  <c r="BK600" i="6"/>
  <c r="J600" i="6"/>
  <c r="J118" i="6" s="1"/>
  <c r="T600" i="6"/>
  <c r="P630" i="6"/>
  <c r="BK643" i="6"/>
  <c r="J643" i="6" s="1"/>
  <c r="J120" i="6" s="1"/>
  <c r="R643" i="6"/>
  <c r="P651" i="6"/>
  <c r="P648" i="6" s="1"/>
  <c r="P126" i="7"/>
  <c r="BK129" i="7"/>
  <c r="J129" i="7"/>
  <c r="J100" i="7" s="1"/>
  <c r="R129" i="7"/>
  <c r="BK136" i="7"/>
  <c r="J136" i="7"/>
  <c r="J101" i="7" s="1"/>
  <c r="BK140" i="7"/>
  <c r="J140" i="7" s="1"/>
  <c r="J102" i="7" s="1"/>
  <c r="R140" i="7"/>
  <c r="BK165" i="7"/>
  <c r="J165" i="7" s="1"/>
  <c r="J103" i="7" s="1"/>
  <c r="R165" i="7"/>
  <c r="R126" i="3"/>
  <c r="BK129" i="3"/>
  <c r="J129" i="3"/>
  <c r="J100" i="3" s="1"/>
  <c r="R129" i="3"/>
  <c r="BK136" i="3"/>
  <c r="J136" i="3"/>
  <c r="J101" i="3" s="1"/>
  <c r="BK140" i="3"/>
  <c r="J140" i="3" s="1"/>
  <c r="J102" i="3" s="1"/>
  <c r="R140" i="3"/>
  <c r="BK164" i="3"/>
  <c r="J164" i="3" s="1"/>
  <c r="J103" i="3" s="1"/>
  <c r="R164" i="3"/>
  <c r="BK145" i="4"/>
  <c r="J145" i="4" s="1"/>
  <c r="J98" i="4" s="1"/>
  <c r="P145" i="4"/>
  <c r="T145" i="4"/>
  <c r="BK159" i="4"/>
  <c r="J159" i="4"/>
  <c r="J99" i="4" s="1"/>
  <c r="P159" i="4"/>
  <c r="R159" i="4"/>
  <c r="BK167" i="4"/>
  <c r="J167" i="4" s="1"/>
  <c r="J100" i="4" s="1"/>
  <c r="P167" i="4"/>
  <c r="R167" i="4"/>
  <c r="T167" i="4"/>
  <c r="BK173" i="4"/>
  <c r="J173" i="4" s="1"/>
  <c r="J101" i="4" s="1"/>
  <c r="P173" i="4"/>
  <c r="R173" i="4"/>
  <c r="T173" i="4"/>
  <c r="BK178" i="4"/>
  <c r="J178" i="4" s="1"/>
  <c r="J102" i="4" s="1"/>
  <c r="P178" i="4"/>
  <c r="R178" i="4"/>
  <c r="BK187" i="4"/>
  <c r="J187" i="4" s="1"/>
  <c r="J103" i="4" s="1"/>
  <c r="P187" i="4"/>
  <c r="T187" i="4"/>
  <c r="BK386" i="4"/>
  <c r="J386" i="4" s="1"/>
  <c r="J104" i="4" s="1"/>
  <c r="P386" i="4"/>
  <c r="R386" i="4"/>
  <c r="T386" i="4"/>
  <c r="BK397" i="4"/>
  <c r="J397" i="4"/>
  <c r="J105" i="4" s="1"/>
  <c r="P397" i="4"/>
  <c r="R397" i="4"/>
  <c r="BK405" i="4"/>
  <c r="J405" i="4" s="1"/>
  <c r="J106" i="4" s="1"/>
  <c r="P405" i="4"/>
  <c r="R405" i="4"/>
  <c r="T405" i="4"/>
  <c r="BK438" i="4"/>
  <c r="J438" i="4"/>
  <c r="J107" i="4"/>
  <c r="R438" i="4"/>
  <c r="BK472" i="4"/>
  <c r="J472" i="4"/>
  <c r="J108" i="4"/>
  <c r="P472" i="4"/>
  <c r="T472" i="4"/>
  <c r="BK486" i="4"/>
  <c r="J486" i="4"/>
  <c r="J111" i="4" s="1"/>
  <c r="P486" i="4"/>
  <c r="R486" i="4"/>
  <c r="T486" i="4"/>
  <c r="P502" i="4"/>
  <c r="R502" i="4"/>
  <c r="BK537" i="4"/>
  <c r="J537" i="4"/>
  <c r="J113" i="4" s="1"/>
  <c r="P537" i="4"/>
  <c r="R537" i="4"/>
  <c r="BK543" i="4"/>
  <c r="J543" i="4" s="1"/>
  <c r="J114" i="4" s="1"/>
  <c r="P543" i="4"/>
  <c r="T543" i="4"/>
  <c r="BK548" i="4"/>
  <c r="J548" i="4" s="1"/>
  <c r="J115" i="4" s="1"/>
  <c r="P548" i="4"/>
  <c r="T548" i="4"/>
  <c r="BK596" i="4"/>
  <c r="J596" i="4"/>
  <c r="J116" i="4"/>
  <c r="P596" i="4"/>
  <c r="R596" i="4"/>
  <c r="T596" i="4"/>
  <c r="P599" i="4"/>
  <c r="R599" i="4"/>
  <c r="T599" i="4"/>
  <c r="BK631" i="4"/>
  <c r="J631" i="4"/>
  <c r="J118" i="4" s="1"/>
  <c r="P631" i="4"/>
  <c r="R631" i="4"/>
  <c r="T631" i="4"/>
  <c r="P661" i="4"/>
  <c r="R661" i="4"/>
  <c r="T661" i="4"/>
  <c r="BK674" i="4"/>
  <c r="J674" i="4" s="1"/>
  <c r="J120" i="4" s="1"/>
  <c r="P674" i="4"/>
  <c r="R674" i="4"/>
  <c r="T674" i="4"/>
  <c r="P682" i="4"/>
  <c r="P679" i="4"/>
  <c r="R682" i="4"/>
  <c r="R679" i="4" s="1"/>
  <c r="T682" i="4"/>
  <c r="T679" i="4"/>
  <c r="P126" i="5"/>
  <c r="T126" i="5"/>
  <c r="R129" i="5"/>
  <c r="BK140" i="5"/>
  <c r="J140" i="5"/>
  <c r="J102" i="5" s="1"/>
  <c r="T140" i="5"/>
  <c r="P164" i="5"/>
  <c r="BK145" i="6"/>
  <c r="J145" i="6" s="1"/>
  <c r="J98" i="6" s="1"/>
  <c r="R145" i="6"/>
  <c r="P159" i="6"/>
  <c r="T159" i="6"/>
  <c r="P167" i="6"/>
  <c r="T167" i="6"/>
  <c r="P173" i="6"/>
  <c r="T173" i="6"/>
  <c r="P178" i="6"/>
  <c r="R178" i="6"/>
  <c r="P187" i="6"/>
  <c r="BK375" i="6"/>
  <c r="J375" i="6" s="1"/>
  <c r="J104" i="6" s="1"/>
  <c r="R375" i="6"/>
  <c r="P386" i="6"/>
  <c r="P394" i="6"/>
  <c r="BK426" i="6"/>
  <c r="J426" i="6"/>
  <c r="J107" i="6" s="1"/>
  <c r="R426" i="6"/>
  <c r="T461" i="6"/>
  <c r="T475" i="6"/>
  <c r="T491" i="6"/>
  <c r="T524" i="6"/>
  <c r="BK529" i="6"/>
  <c r="J529" i="6"/>
  <c r="J114" i="6" s="1"/>
  <c r="R529" i="6"/>
  <c r="P533" i="6"/>
  <c r="BK563" i="6"/>
  <c r="J563" i="6" s="1"/>
  <c r="J116" i="6" s="1"/>
  <c r="R563" i="6"/>
  <c r="T563" i="6"/>
  <c r="T566" i="6"/>
  <c r="R600" i="6"/>
  <c r="T630" i="6"/>
  <c r="P643" i="6"/>
  <c r="R651" i="6"/>
  <c r="R648" i="6" s="1"/>
  <c r="BK126" i="7"/>
  <c r="J126" i="7"/>
  <c r="J99" i="7" s="1"/>
  <c r="T126" i="7"/>
  <c r="P129" i="7"/>
  <c r="T129" i="7"/>
  <c r="P136" i="7"/>
  <c r="R136" i="7"/>
  <c r="T136" i="7"/>
  <c r="T140" i="7"/>
  <c r="T165" i="7"/>
  <c r="E85" i="2"/>
  <c r="J89" i="2"/>
  <c r="F140" i="2"/>
  <c r="BF146" i="2"/>
  <c r="BF149" i="2"/>
  <c r="BF160" i="2"/>
  <c r="BF162" i="2"/>
  <c r="BF164" i="2"/>
  <c r="BF165" i="2"/>
  <c r="BF168" i="2"/>
  <c r="BF170" i="2"/>
  <c r="BF171" i="2"/>
  <c r="BF183" i="2"/>
  <c r="BF185" i="2"/>
  <c r="BF193" i="2"/>
  <c r="BF196" i="2"/>
  <c r="BF208" i="2"/>
  <c r="BF213" i="2"/>
  <c r="BF219" i="2"/>
  <c r="BF223" i="2"/>
  <c r="BF237" i="2"/>
  <c r="BF241" i="2"/>
  <c r="BF243" i="2"/>
  <c r="BF259" i="2"/>
  <c r="BF271" i="2"/>
  <c r="BF294" i="2"/>
  <c r="BF296" i="2"/>
  <c r="BF322" i="2"/>
  <c r="BF355" i="2"/>
  <c r="BF382" i="2"/>
  <c r="BF386" i="2"/>
  <c r="BF388" i="2"/>
  <c r="BF391" i="2"/>
  <c r="BF393" i="2"/>
  <c r="BF396" i="2"/>
  <c r="BF401" i="2"/>
  <c r="BF409" i="2"/>
  <c r="BF412" i="2"/>
  <c r="BF413" i="2"/>
  <c r="BF418" i="2"/>
  <c r="BF425" i="2"/>
  <c r="BF427" i="2"/>
  <c r="BF429" i="2"/>
  <c r="BF430" i="2"/>
  <c r="BF442" i="2"/>
  <c r="BF446" i="2"/>
  <c r="BF448" i="2"/>
  <c r="BF635" i="2"/>
  <c r="BK476" i="2"/>
  <c r="J476" i="2"/>
  <c r="J109" i="2"/>
  <c r="J91" i="3"/>
  <c r="F94" i="3"/>
  <c r="E113" i="3"/>
  <c r="BF127" i="3"/>
  <c r="BF128" i="3"/>
  <c r="BF143" i="3"/>
  <c r="BF166" i="3"/>
  <c r="BF153" i="4"/>
  <c r="BF156" i="4"/>
  <c r="BF168" i="4"/>
  <c r="BF170" i="4"/>
  <c r="BF171" i="4"/>
  <c r="BF179" i="4"/>
  <c r="BF181" i="4"/>
  <c r="BF183" i="4"/>
  <c r="BF191" i="4"/>
  <c r="BF193" i="4"/>
  <c r="BF195" i="4"/>
  <c r="BF196" i="4"/>
  <c r="BF203" i="4"/>
  <c r="BF208" i="4"/>
  <c r="BF216" i="4"/>
  <c r="BF304" i="4"/>
  <c r="BF389" i="4"/>
  <c r="BF410" i="4"/>
  <c r="BF449" i="4"/>
  <c r="BF574" i="4"/>
  <c r="BF610" i="4"/>
  <c r="BF611" i="4"/>
  <c r="BF612" i="4"/>
  <c r="BF627" i="4"/>
  <c r="BF628" i="4"/>
  <c r="BF629" i="4"/>
  <c r="BF630" i="4"/>
  <c r="BF635" i="4"/>
  <c r="BF637" i="4"/>
  <c r="BF639" i="4"/>
  <c r="BF643" i="4"/>
  <c r="BF645" i="4"/>
  <c r="BF649" i="4"/>
  <c r="BF651" i="4"/>
  <c r="BF655" i="4"/>
  <c r="BF658" i="4"/>
  <c r="BF662" i="4"/>
  <c r="BF664" i="4"/>
  <c r="BF667" i="4"/>
  <c r="BF669" i="4"/>
  <c r="BF670" i="4"/>
  <c r="BF672" i="4"/>
  <c r="BF675" i="4"/>
  <c r="BF678" i="4"/>
  <c r="BF681" i="4"/>
  <c r="BF684" i="4"/>
  <c r="BF238" i="4"/>
  <c r="BF244" i="4"/>
  <c r="BF249" i="4"/>
  <c r="BF255" i="4"/>
  <c r="BF262" i="4"/>
  <c r="BF266" i="4"/>
  <c r="BF271" i="4"/>
  <c r="BF275" i="4"/>
  <c r="BF277" i="4"/>
  <c r="BF294" i="4"/>
  <c r="BF296" i="4"/>
  <c r="BF327" i="4"/>
  <c r="BF332" i="4"/>
  <c r="BF353" i="4"/>
  <c r="BF361" i="4"/>
  <c r="BF393" i="4"/>
  <c r="BF398" i="4"/>
  <c r="BF403" i="4"/>
  <c r="BF406" i="4"/>
  <c r="BF413" i="4"/>
  <c r="BF415" i="4"/>
  <c r="BF420" i="4"/>
  <c r="BF422" i="4"/>
  <c r="BF424" i="4"/>
  <c r="BF429" i="4"/>
  <c r="BF433" i="4"/>
  <c r="BF439" i="4"/>
  <c r="BF446" i="4"/>
  <c r="BF460" i="4"/>
  <c r="BF470" i="4"/>
  <c r="BF473" i="4"/>
  <c r="BF481" i="4"/>
  <c r="BF484" i="4"/>
  <c r="BF487" i="4"/>
  <c r="BF489" i="4"/>
  <c r="BF491" i="4"/>
  <c r="BF499" i="4"/>
  <c r="BF500" i="4"/>
  <c r="BF505" i="4"/>
  <c r="BF511" i="4"/>
  <c r="BF512" i="4"/>
  <c r="BF513" i="4"/>
  <c r="BF520" i="4"/>
  <c r="BF524" i="4"/>
  <c r="BF531" i="4"/>
  <c r="BF533" i="4"/>
  <c r="BF536" i="4"/>
  <c r="BF538" i="4"/>
  <c r="BF544" i="4"/>
  <c r="BF549" i="4"/>
  <c r="BF560" i="4"/>
  <c r="BF562" i="4"/>
  <c r="BF565" i="4"/>
  <c r="BF576" i="4"/>
  <c r="BF577" i="4"/>
  <c r="BF583" i="4"/>
  <c r="BF585" i="4"/>
  <c r="BF587" i="4"/>
  <c r="BF589" i="4"/>
  <c r="BF592" i="4"/>
  <c r="BF593" i="4"/>
  <c r="BF597" i="4"/>
  <c r="BF600" i="4"/>
  <c r="BK483" i="4"/>
  <c r="J483" i="4" s="1"/>
  <c r="J109" i="4" s="1"/>
  <c r="E133" i="6"/>
  <c r="BF149" i="6"/>
  <c r="BF164" i="6"/>
  <c r="BF170" i="6"/>
  <c r="BF176" i="6"/>
  <c r="BF179" i="6"/>
  <c r="BF191" i="6"/>
  <c r="BF193" i="6"/>
  <c r="BF228" i="6"/>
  <c r="BF237" i="6"/>
  <c r="BF248" i="6"/>
  <c r="BF261" i="6"/>
  <c r="BF269" i="6"/>
  <c r="BF273" i="6"/>
  <c r="BF288" i="6"/>
  <c r="BF323" i="6"/>
  <c r="BF343" i="6"/>
  <c r="BF382" i="6"/>
  <c r="BF384" i="6"/>
  <c r="BF413" i="6"/>
  <c r="BF419" i="6"/>
  <c r="BF424" i="6"/>
  <c r="BF425" i="6"/>
  <c r="BF448" i="6"/>
  <c r="BF450" i="6"/>
  <c r="BF452" i="6"/>
  <c r="BF454" i="6"/>
  <c r="BF456" i="6"/>
  <c r="BF460" i="6"/>
  <c r="BF480" i="6"/>
  <c r="BF484" i="6"/>
  <c r="BF488" i="6"/>
  <c r="BF499" i="6"/>
  <c r="BF517" i="6"/>
  <c r="BF528" i="6"/>
  <c r="BF530" i="6"/>
  <c r="BF543" i="6"/>
  <c r="BF550" i="6"/>
  <c r="BF562" i="6"/>
  <c r="BF565" i="6"/>
  <c r="BF599" i="6"/>
  <c r="BF610" i="6"/>
  <c r="BF620" i="6"/>
  <c r="BF633" i="6"/>
  <c r="BF634" i="6"/>
  <c r="BF636" i="6"/>
  <c r="BF639" i="6"/>
  <c r="BF642" i="6"/>
  <c r="BF646" i="6"/>
  <c r="BK472" i="6"/>
  <c r="J472" i="6" s="1"/>
  <c r="J109" i="6" s="1"/>
  <c r="J91" i="7"/>
  <c r="F94" i="7"/>
  <c r="BF127" i="7"/>
  <c r="BF131" i="7"/>
  <c r="BF132" i="7"/>
  <c r="BF138" i="7"/>
  <c r="BF144" i="7"/>
  <c r="BF146" i="7"/>
  <c r="BF157" i="7"/>
  <c r="BF160" i="7"/>
  <c r="BF162" i="7"/>
  <c r="BF450" i="2"/>
  <c r="BF466" i="2"/>
  <c r="BF467" i="2"/>
  <c r="BF470" i="2"/>
  <c r="BF474" i="2"/>
  <c r="BF482" i="2"/>
  <c r="BF489" i="2"/>
  <c r="BF492" i="2"/>
  <c r="BF493" i="2"/>
  <c r="BF494" i="2"/>
  <c r="BF496" i="2"/>
  <c r="BF498" i="2"/>
  <c r="BF510" i="2"/>
  <c r="BF517" i="2"/>
  <c r="BF526" i="2"/>
  <c r="BF527" i="2"/>
  <c r="BF531" i="2"/>
  <c r="BF535" i="2"/>
  <c r="BF542" i="2"/>
  <c r="BF545" i="2"/>
  <c r="BF552" i="2"/>
  <c r="BF559" i="2"/>
  <c r="BF562" i="2"/>
  <c r="BF571" i="2"/>
  <c r="BF573" i="2"/>
  <c r="BF578" i="2"/>
  <c r="BF586" i="2"/>
  <c r="BF587" i="2"/>
  <c r="BF593" i="2"/>
  <c r="BF637" i="2"/>
  <c r="BF639" i="2"/>
  <c r="BF640" i="2"/>
  <c r="BF642" i="2"/>
  <c r="BF644" i="2"/>
  <c r="BF645" i="2"/>
  <c r="BF647" i="2"/>
  <c r="BF648" i="2"/>
  <c r="BF650" i="2"/>
  <c r="BF652" i="2"/>
  <c r="BF653" i="2"/>
  <c r="BF656" i="2"/>
  <c r="BF658" i="2"/>
  <c r="BF659" i="2"/>
  <c r="BK655" i="2"/>
  <c r="J655" i="2"/>
  <c r="J122" i="2"/>
  <c r="BF133" i="3"/>
  <c r="BF138" i="3"/>
  <c r="BF141" i="3"/>
  <c r="BF147" i="3"/>
  <c r="BF151" i="3"/>
  <c r="BF152" i="3"/>
  <c r="BF154" i="3"/>
  <c r="BF156" i="3"/>
  <c r="BF157" i="3"/>
  <c r="BF158" i="3"/>
  <c r="BF169" i="3"/>
  <c r="F92" i="4"/>
  <c r="E133" i="4"/>
  <c r="J137" i="4"/>
  <c r="BF149" i="4"/>
  <c r="BF174" i="4"/>
  <c r="F122" i="5"/>
  <c r="BF142" i="5"/>
  <c r="BF145" i="5"/>
  <c r="BF146" i="5"/>
  <c r="J89" i="6"/>
  <c r="F92" i="6"/>
  <c r="BF151" i="6"/>
  <c r="BF155" i="6"/>
  <c r="BF156" i="6"/>
  <c r="BF160" i="6"/>
  <c r="BF162" i="6"/>
  <c r="BF171" i="6"/>
  <c r="BF174" i="6"/>
  <c r="BF188" i="6"/>
  <c r="BF219" i="6"/>
  <c r="BF223" i="6"/>
  <c r="BF241" i="6"/>
  <c r="BF254" i="6"/>
  <c r="BF263" i="6"/>
  <c r="BF271" i="6"/>
  <c r="BF275" i="6"/>
  <c r="BF290" i="6"/>
  <c r="BF292" i="6"/>
  <c r="BF341" i="6"/>
  <c r="BF351" i="6"/>
  <c r="BF376" i="6"/>
  <c r="BF392" i="6"/>
  <c r="BF397" i="6"/>
  <c r="BF399" i="6"/>
  <c r="BF400" i="6"/>
  <c r="BF402" i="6"/>
  <c r="BF404" i="6"/>
  <c r="BF405" i="6"/>
  <c r="BF406" i="6"/>
  <c r="BF408" i="6"/>
  <c r="BF409" i="6"/>
  <c r="BF427" i="6"/>
  <c r="BF430" i="6"/>
  <c r="BF441" i="6"/>
  <c r="BF443" i="6"/>
  <c r="BF445" i="6"/>
  <c r="BF458" i="6"/>
  <c r="BF462" i="6"/>
  <c r="BF468" i="6"/>
  <c r="BF470" i="6"/>
  <c r="BF473" i="6"/>
  <c r="BF476" i="6"/>
  <c r="BF478" i="6"/>
  <c r="BF482" i="6"/>
  <c r="BF485" i="6"/>
  <c r="BF489" i="6"/>
  <c r="BF509" i="6"/>
  <c r="BF519" i="6"/>
  <c r="BF522" i="6"/>
  <c r="BF532" i="6"/>
  <c r="BF534" i="6"/>
  <c r="BF537" i="6"/>
  <c r="BF541" i="6"/>
  <c r="BF578" i="6"/>
  <c r="BF584" i="6"/>
  <c r="BF594" i="6"/>
  <c r="BF595" i="6"/>
  <c r="BF596" i="6"/>
  <c r="BF597" i="6"/>
  <c r="BF598" i="6"/>
  <c r="BF601" i="6"/>
  <c r="BF604" i="6"/>
  <c r="BF612" i="6"/>
  <c r="BF622" i="6"/>
  <c r="BF624" i="6"/>
  <c r="BF625" i="6"/>
  <c r="BF627" i="6"/>
  <c r="BF629" i="6"/>
  <c r="BF631" i="6"/>
  <c r="BF638" i="6"/>
  <c r="BF641" i="6"/>
  <c r="BF130" i="7"/>
  <c r="BF133" i="7"/>
  <c r="BF134" i="7"/>
  <c r="BF135" i="7"/>
  <c r="BF137" i="7"/>
  <c r="BF141" i="7"/>
  <c r="BF147" i="7"/>
  <c r="BF148" i="7"/>
  <c r="BF149" i="7"/>
  <c r="BF150" i="7"/>
  <c r="BF151" i="7"/>
  <c r="BF153" i="7"/>
  <c r="BF154" i="7"/>
  <c r="BF161" i="7"/>
  <c r="BF163" i="7"/>
  <c r="BF168" i="7"/>
  <c r="BF169" i="7"/>
  <c r="BF151" i="2"/>
  <c r="BF153" i="2"/>
  <c r="BF155" i="2"/>
  <c r="BF156" i="2"/>
  <c r="BF174" i="2"/>
  <c r="BF176" i="2"/>
  <c r="BF179" i="2"/>
  <c r="BF181" i="2"/>
  <c r="BF188" i="2"/>
  <c r="BF191" i="2"/>
  <c r="BF195" i="2"/>
  <c r="BF199" i="2"/>
  <c r="BF203" i="2"/>
  <c r="BF216" i="2"/>
  <c r="BF226" i="2"/>
  <c r="BF228" i="2"/>
  <c r="BF239" i="2"/>
  <c r="BF248" i="2"/>
  <c r="BF254" i="2"/>
  <c r="BF261" i="2"/>
  <c r="BF263" i="2"/>
  <c r="BF265" i="2"/>
  <c r="BF266" i="2"/>
  <c r="BF269" i="2"/>
  <c r="BF273" i="2"/>
  <c r="BF275" i="2"/>
  <c r="BF290" i="2"/>
  <c r="BF292" i="2"/>
  <c r="BF298" i="2"/>
  <c r="BF300" i="2"/>
  <c r="BF327" i="2"/>
  <c r="BF345" i="2"/>
  <c r="BF347" i="2"/>
  <c r="BF380" i="2"/>
  <c r="BF384" i="2"/>
  <c r="BF394" i="2"/>
  <c r="BF399" i="2"/>
  <c r="BF403" i="2"/>
  <c r="BF404" i="2"/>
  <c r="BF406" i="2"/>
  <c r="BF408" i="2"/>
  <c r="BF410" i="2"/>
  <c r="BF415" i="2"/>
  <c r="BF417" i="2"/>
  <c r="BF421" i="2"/>
  <c r="BF423" i="2"/>
  <c r="BF428" i="2"/>
  <c r="BF432" i="2"/>
  <c r="BF435" i="2"/>
  <c r="BF437" i="2"/>
  <c r="BF439" i="2"/>
  <c r="BF444" i="2"/>
  <c r="BF453" i="2"/>
  <c r="BF455" i="2"/>
  <c r="BF457" i="2"/>
  <c r="BF459" i="2"/>
  <c r="BF461" i="2"/>
  <c r="BF463" i="2"/>
  <c r="BF468" i="2"/>
  <c r="BF472" i="2"/>
  <c r="BF477" i="2"/>
  <c r="BF480" i="2"/>
  <c r="BF484" i="2"/>
  <c r="BF486" i="2"/>
  <c r="BF488" i="2"/>
  <c r="BF490" i="2"/>
  <c r="BF504" i="2"/>
  <c r="BF505" i="2"/>
  <c r="BF506" i="2"/>
  <c r="BF513" i="2"/>
  <c r="BF515" i="2"/>
  <c r="BF524" i="2"/>
  <c r="BF529" i="2"/>
  <c r="BF537" i="2"/>
  <c r="BF539" i="2"/>
  <c r="BF541" i="2"/>
  <c r="BF549" i="2"/>
  <c r="BF551" i="2"/>
  <c r="BF556" i="2"/>
  <c r="BF558" i="2"/>
  <c r="BF565" i="2"/>
  <c r="BF567" i="2"/>
  <c r="BF569" i="2"/>
  <c r="BF570" i="2"/>
  <c r="BF574" i="2"/>
  <c r="BF576" i="2"/>
  <c r="BF584" i="2"/>
  <c r="BF588" i="2"/>
  <c r="BF591" i="2"/>
  <c r="BF603" i="2"/>
  <c r="BF604" i="2"/>
  <c r="BF605" i="2"/>
  <c r="BF607" i="2"/>
  <c r="BF610" i="2"/>
  <c r="BF612" i="2"/>
  <c r="BF614" i="2"/>
  <c r="BF616" i="2"/>
  <c r="BF618" i="2"/>
  <c r="BF620" i="2"/>
  <c r="BF621" i="2"/>
  <c r="BF624" i="2"/>
  <c r="BF626" i="2"/>
  <c r="BF628" i="2"/>
  <c r="BF630" i="2"/>
  <c r="BF631" i="2"/>
  <c r="BF633" i="2"/>
  <c r="BF130" i="3"/>
  <c r="BF131" i="3"/>
  <c r="BF132" i="3"/>
  <c r="BF134" i="3"/>
  <c r="BF135" i="3"/>
  <c r="BF137" i="3"/>
  <c r="BF139" i="3"/>
  <c r="BF142" i="3"/>
  <c r="BF144" i="3"/>
  <c r="BF145" i="3"/>
  <c r="BF146" i="3"/>
  <c r="BF148" i="3"/>
  <c r="BF149" i="3"/>
  <c r="BF150" i="3"/>
  <c r="BF153" i="3"/>
  <c r="BF155" i="3"/>
  <c r="BF159" i="3"/>
  <c r="BF160" i="3"/>
  <c r="BF161" i="3"/>
  <c r="BF162" i="3"/>
  <c r="BF163" i="3"/>
  <c r="BF165" i="3"/>
  <c r="BF167" i="3"/>
  <c r="BF168" i="3"/>
  <c r="BF146" i="4"/>
  <c r="BF151" i="4"/>
  <c r="BF155" i="4"/>
  <c r="BF160" i="4"/>
  <c r="BF162" i="4"/>
  <c r="BF164" i="4"/>
  <c r="BF165" i="4"/>
  <c r="BF176" i="4"/>
  <c r="BF185" i="4"/>
  <c r="BF188" i="4"/>
  <c r="BF199" i="4"/>
  <c r="BF213" i="4"/>
  <c r="BF219" i="4"/>
  <c r="BF223" i="4"/>
  <c r="BF226" i="4"/>
  <c r="BF228" i="4"/>
  <c r="BF240" i="4"/>
  <c r="BF242" i="4"/>
  <c r="BF260" i="4"/>
  <c r="BF264" i="4"/>
  <c r="BF267" i="4"/>
  <c r="BF273" i="4"/>
  <c r="BF279" i="4"/>
  <c r="BF298" i="4"/>
  <c r="BF300" i="4"/>
  <c r="BF302" i="4"/>
  <c r="BF351" i="4"/>
  <c r="BF387" i="4"/>
  <c r="BF391" i="4"/>
  <c r="BF395" i="4"/>
  <c r="BF400" i="4"/>
  <c r="BF401" i="4"/>
  <c r="BF408" i="4"/>
  <c r="BF411" i="4"/>
  <c r="BF416" i="4"/>
  <c r="BF417" i="4"/>
  <c r="BF419" i="4"/>
  <c r="BF425" i="4"/>
  <c r="BF428" i="4"/>
  <c r="BF431" i="4"/>
  <c r="BF435" i="4"/>
  <c r="BF436" i="4"/>
  <c r="BF437" i="4"/>
  <c r="BF442" i="4"/>
  <c r="BF444" i="4"/>
  <c r="BF451" i="4"/>
  <c r="BF453" i="4"/>
  <c r="BF455" i="4"/>
  <c r="BF457" i="4"/>
  <c r="BF462" i="4"/>
  <c r="BF464" i="4"/>
  <c r="BF466" i="4"/>
  <c r="BF468" i="4"/>
  <c r="BF474" i="4"/>
  <c r="BF475" i="4"/>
  <c r="BF477" i="4"/>
  <c r="BF479" i="4"/>
  <c r="BF493" i="4"/>
  <c r="BF495" i="4"/>
  <c r="BF496" i="4"/>
  <c r="BF497" i="4"/>
  <c r="BF501" i="4"/>
  <c r="BF503" i="4"/>
  <c r="BF517" i="4"/>
  <c r="BF522" i="4"/>
  <c r="BF534" i="4"/>
  <c r="BF542" i="4"/>
  <c r="BF547" i="4"/>
  <c r="BF552" i="4"/>
  <c r="BF556" i="4"/>
  <c r="BF570" i="4"/>
  <c r="BF580" i="4"/>
  <c r="BF590" i="4"/>
  <c r="BF594" i="4"/>
  <c r="BF595" i="4"/>
  <c r="BF598" i="4"/>
  <c r="BF602" i="4"/>
  <c r="BF608" i="4"/>
  <c r="BF615" i="4"/>
  <c r="BF617" i="4"/>
  <c r="BF632" i="4"/>
  <c r="BF641" i="4"/>
  <c r="BF646" i="4"/>
  <c r="BF653" i="4"/>
  <c r="BF656" i="4"/>
  <c r="BF660" i="4"/>
  <c r="BF665" i="4"/>
  <c r="BF673" i="4"/>
  <c r="BF677" i="4"/>
  <c r="BF683" i="4"/>
  <c r="BK680" i="4"/>
  <c r="J680" i="4"/>
  <c r="J122" i="4"/>
  <c r="E85" i="5"/>
  <c r="J91" i="5"/>
  <c r="BF127" i="5"/>
  <c r="BF128" i="5"/>
  <c r="BF130" i="5"/>
  <c r="BF131" i="5"/>
  <c r="BF132" i="5"/>
  <c r="BF133" i="5"/>
  <c r="BF134" i="5"/>
  <c r="BF135" i="5"/>
  <c r="BF137" i="5"/>
  <c r="BF138" i="5"/>
  <c r="BF139" i="5"/>
  <c r="BF141" i="5"/>
  <c r="BF143" i="5"/>
  <c r="BF144" i="5"/>
  <c r="BF147" i="5"/>
  <c r="BF148" i="5"/>
  <c r="BF149" i="5"/>
  <c r="BF150" i="5"/>
  <c r="BF151" i="5"/>
  <c r="BF152" i="5"/>
  <c r="BF153" i="5"/>
  <c r="BF154" i="5"/>
  <c r="BF155" i="5"/>
  <c r="BF156" i="5"/>
  <c r="BF157" i="5"/>
  <c r="BF158" i="5"/>
  <c r="BF159" i="5"/>
  <c r="BF160" i="5"/>
  <c r="BF161" i="5"/>
  <c r="BF162" i="5"/>
  <c r="BF163" i="5"/>
  <c r="BF165" i="5"/>
  <c r="BF166" i="5"/>
  <c r="BF167" i="5"/>
  <c r="BF168" i="5"/>
  <c r="BF169" i="5"/>
  <c r="BF146" i="6"/>
  <c r="BF153" i="6"/>
  <c r="BF165" i="6"/>
  <c r="BF168" i="6"/>
  <c r="BF181" i="6"/>
  <c r="BF183" i="6"/>
  <c r="BF185" i="6"/>
  <c r="BF195" i="6"/>
  <c r="BF196" i="6"/>
  <c r="BF199" i="6"/>
  <c r="BF203" i="6"/>
  <c r="BF208" i="6"/>
  <c r="BF213" i="6"/>
  <c r="BF216" i="6"/>
  <c r="BF226" i="6"/>
  <c r="BF239" i="6"/>
  <c r="BF243" i="6"/>
  <c r="BF259" i="6"/>
  <c r="BF265" i="6"/>
  <c r="BF266" i="6"/>
  <c r="BF294" i="6"/>
  <c r="BF296" i="6"/>
  <c r="BF318" i="6"/>
  <c r="BF378" i="6"/>
  <c r="BF380" i="6"/>
  <c r="BF387" i="6"/>
  <c r="BF389" i="6"/>
  <c r="BF390" i="6"/>
  <c r="BF395" i="6"/>
  <c r="BF411" i="6"/>
  <c r="BF414" i="6"/>
  <c r="BF417" i="6"/>
  <c r="BF421" i="6"/>
  <c r="BF423" i="6"/>
  <c r="BF432" i="6"/>
  <c r="BF434" i="6"/>
  <c r="BF437" i="6"/>
  <c r="BF439" i="6"/>
  <c r="BF463" i="6"/>
  <c r="BF464" i="6"/>
  <c r="BF466" i="6"/>
  <c r="BF486" i="6"/>
  <c r="BF490" i="6"/>
  <c r="BF492" i="6"/>
  <c r="BF494" i="6"/>
  <c r="BF500" i="6"/>
  <c r="BF501" i="6"/>
  <c r="BF505" i="6"/>
  <c r="BF511" i="6"/>
  <c r="BF520" i="6"/>
  <c r="BF523" i="6"/>
  <c r="BF525" i="6"/>
  <c r="BF547" i="6"/>
  <c r="BF549" i="6"/>
  <c r="BF553" i="6"/>
  <c r="BF556" i="6"/>
  <c r="BF558" i="6"/>
  <c r="BF560" i="6"/>
  <c r="BF561" i="6"/>
  <c r="BF564" i="6"/>
  <c r="BF567" i="6"/>
  <c r="BF569" i="6"/>
  <c r="BF575" i="6"/>
  <c r="BF577" i="6"/>
  <c r="BF579" i="6"/>
  <c r="BF582" i="6"/>
  <c r="BF606" i="6"/>
  <c r="BF608" i="6"/>
  <c r="BF614" i="6"/>
  <c r="BF615" i="6"/>
  <c r="BF618" i="6"/>
  <c r="BF644" i="6"/>
  <c r="BF647" i="6"/>
  <c r="BF650" i="6"/>
  <c r="BF652" i="6"/>
  <c r="BF653" i="6"/>
  <c r="BK649" i="6"/>
  <c r="J649" i="6"/>
  <c r="J122" i="6" s="1"/>
  <c r="E85" i="7"/>
  <c r="BF128" i="7"/>
  <c r="BF139" i="7"/>
  <c r="BF142" i="7"/>
  <c r="BF143" i="7"/>
  <c r="BF145" i="7"/>
  <c r="BF152" i="7"/>
  <c r="BF155" i="7"/>
  <c r="BF156" i="7"/>
  <c r="BF158" i="7"/>
  <c r="BF159" i="7"/>
  <c r="BF164" i="7"/>
  <c r="BF166" i="7"/>
  <c r="BF167" i="7"/>
  <c r="BF170" i="7"/>
  <c r="F33" i="2"/>
  <c r="AZ96" i="1" s="1"/>
  <c r="F36" i="2"/>
  <c r="BC96" i="1" s="1"/>
  <c r="F37" i="2"/>
  <c r="BD96" i="1" s="1"/>
  <c r="F35" i="4"/>
  <c r="BB99" i="1" s="1"/>
  <c r="J35" i="7"/>
  <c r="AV103" i="1" s="1"/>
  <c r="F35" i="2"/>
  <c r="BB96" i="1" s="1"/>
  <c r="F38" i="3"/>
  <c r="BC97" i="1" s="1"/>
  <c r="F36" i="6"/>
  <c r="BC102" i="1" s="1"/>
  <c r="F35" i="7"/>
  <c r="AZ103" i="1" s="1"/>
  <c r="F37" i="3"/>
  <c r="BB97" i="1" s="1"/>
  <c r="F37" i="4"/>
  <c r="BD99" i="1" s="1"/>
  <c r="J35" i="5"/>
  <c r="AV100" i="1" s="1"/>
  <c r="J33" i="2"/>
  <c r="AV96" i="1" s="1"/>
  <c r="F39" i="3"/>
  <c r="BD97" i="1" s="1"/>
  <c r="F33" i="4"/>
  <c r="AZ99" i="1" s="1"/>
  <c r="F35" i="5"/>
  <c r="AZ100" i="1" s="1"/>
  <c r="J33" i="6"/>
  <c r="AV102" i="1" s="1"/>
  <c r="F39" i="7"/>
  <c r="BD103" i="1" s="1"/>
  <c r="J33" i="4"/>
  <c r="AV99" i="1" s="1"/>
  <c r="F36" i="4"/>
  <c r="BC99" i="1" s="1"/>
  <c r="F37" i="6"/>
  <c r="BD102" i="1" s="1"/>
  <c r="F37" i="7"/>
  <c r="BB103" i="1" s="1"/>
  <c r="J35" i="3"/>
  <c r="AV97" i="1" s="1"/>
  <c r="F33" i="6"/>
  <c r="AZ102" i="1" s="1"/>
  <c r="F38" i="7"/>
  <c r="BC103" i="1" s="1"/>
  <c r="F37" i="5"/>
  <c r="BB100" i="1" s="1"/>
  <c r="F35" i="3"/>
  <c r="AZ97" i="1" s="1"/>
  <c r="F38" i="5"/>
  <c r="BC100" i="1" s="1"/>
  <c r="F39" i="5"/>
  <c r="BD100" i="1" s="1"/>
  <c r="F35" i="6"/>
  <c r="BB102" i="1" s="1"/>
  <c r="AS94" i="1"/>
  <c r="T144" i="4" l="1"/>
  <c r="T143" i="4" s="1"/>
  <c r="P474" i="6"/>
  <c r="T474" i="6"/>
  <c r="P485" i="4"/>
  <c r="P144" i="4"/>
  <c r="P143" i="4"/>
  <c r="AU99" i="1" s="1"/>
  <c r="R125" i="3"/>
  <c r="R474" i="6"/>
  <c r="P144" i="6"/>
  <c r="P143" i="6" s="1"/>
  <c r="AU102" i="1" s="1"/>
  <c r="T125" i="3"/>
  <c r="P125" i="3"/>
  <c r="AU97" i="1" s="1"/>
  <c r="R125" i="7"/>
  <c r="R144" i="4"/>
  <c r="R478" i="2"/>
  <c r="P125" i="5"/>
  <c r="AU100" i="1" s="1"/>
  <c r="R485" i="4"/>
  <c r="P125" i="7"/>
  <c r="AU103" i="1" s="1"/>
  <c r="P144" i="2"/>
  <c r="T125" i="7"/>
  <c r="R144" i="6"/>
  <c r="R143" i="6" s="1"/>
  <c r="T125" i="5"/>
  <c r="T485" i="4"/>
  <c r="R125" i="5"/>
  <c r="T144" i="6"/>
  <c r="T143" i="6" s="1"/>
  <c r="T478" i="2"/>
  <c r="P478" i="2"/>
  <c r="T144" i="2"/>
  <c r="T143" i="2" s="1"/>
  <c r="R144" i="2"/>
  <c r="R143" i="2" s="1"/>
  <c r="BK144" i="2"/>
  <c r="J144" i="2" s="1"/>
  <c r="J97" i="2" s="1"/>
  <c r="BK478" i="2"/>
  <c r="J478" i="2" s="1"/>
  <c r="J110" i="2" s="1"/>
  <c r="BK125" i="5"/>
  <c r="J125" i="5"/>
  <c r="J98" i="5" s="1"/>
  <c r="BK144" i="6"/>
  <c r="J144" i="6"/>
  <c r="J97" i="6"/>
  <c r="BK654" i="2"/>
  <c r="J654" i="2" s="1"/>
  <c r="J121" i="2" s="1"/>
  <c r="BK125" i="3"/>
  <c r="J125" i="3" s="1"/>
  <c r="J98" i="3" s="1"/>
  <c r="BK648" i="6"/>
  <c r="J648" i="6"/>
  <c r="J121" i="6" s="1"/>
  <c r="BK144" i="4"/>
  <c r="J144" i="4"/>
  <c r="J97" i="4"/>
  <c r="BK485" i="4"/>
  <c r="J485" i="4" s="1"/>
  <c r="J110" i="4" s="1"/>
  <c r="BK679" i="4"/>
  <c r="J679" i="4" s="1"/>
  <c r="J121" i="4" s="1"/>
  <c r="BK474" i="6"/>
  <c r="J474" i="6" s="1"/>
  <c r="J110" i="6" s="1"/>
  <c r="BK125" i="7"/>
  <c r="J125" i="7"/>
  <c r="F36" i="5"/>
  <c r="BA100" i="1" s="1"/>
  <c r="BD95" i="1"/>
  <c r="BD98" i="1"/>
  <c r="J34" i="6"/>
  <c r="AW102" i="1" s="1"/>
  <c r="AT102" i="1" s="1"/>
  <c r="J34" i="2"/>
  <c r="AW96" i="1"/>
  <c r="AT96" i="1"/>
  <c r="F34" i="6"/>
  <c r="BA102" i="1" s="1"/>
  <c r="AZ95" i="1"/>
  <c r="AV95" i="1"/>
  <c r="BB95" i="1"/>
  <c r="BC95" i="1"/>
  <c r="AY95" i="1"/>
  <c r="BC98" i="1"/>
  <c r="AY98" i="1"/>
  <c r="AZ101" i="1"/>
  <c r="AV101" i="1"/>
  <c r="BD101" i="1"/>
  <c r="F34" i="4"/>
  <c r="BA99" i="1" s="1"/>
  <c r="J36" i="7"/>
  <c r="AW103" i="1"/>
  <c r="AT103" i="1"/>
  <c r="AN103" i="1" s="1"/>
  <c r="J32" i="7"/>
  <c r="AG103" i="1"/>
  <c r="AZ98" i="1"/>
  <c r="AV98" i="1" s="1"/>
  <c r="BB98" i="1"/>
  <c r="AX98" i="1"/>
  <c r="BC101" i="1"/>
  <c r="AY101" i="1" s="1"/>
  <c r="F34" i="2"/>
  <c r="BA96" i="1"/>
  <c r="J36" i="3"/>
  <c r="AW97" i="1" s="1"/>
  <c r="AT97" i="1" s="1"/>
  <c r="F36" i="7"/>
  <c r="BA103" i="1"/>
  <c r="BB101" i="1"/>
  <c r="AX101" i="1"/>
  <c r="F36" i="3"/>
  <c r="BA97" i="1"/>
  <c r="J34" i="4"/>
  <c r="AW99" i="1"/>
  <c r="AT99" i="1"/>
  <c r="J36" i="5"/>
  <c r="AW100" i="1" s="1"/>
  <c r="AT100" i="1" s="1"/>
  <c r="P143" i="2" l="1"/>
  <c r="AU96" i="1"/>
  <c r="R143" i="4"/>
  <c r="J41" i="7"/>
  <c r="BK143" i="2"/>
  <c r="J143" i="2"/>
  <c r="J96" i="2"/>
  <c r="BK143" i="4"/>
  <c r="J143" i="4" s="1"/>
  <c r="J96" i="4" s="1"/>
  <c r="BK143" i="6"/>
  <c r="J143" i="6"/>
  <c r="J96" i="6" s="1"/>
  <c r="J98" i="7"/>
  <c r="BD94" i="1"/>
  <c r="W33" i="1"/>
  <c r="BB94" i="1"/>
  <c r="W31" i="1"/>
  <c r="AU95" i="1"/>
  <c r="AZ94" i="1"/>
  <c r="W29" i="1" s="1"/>
  <c r="BA95" i="1"/>
  <c r="AW95" i="1"/>
  <c r="AT95" i="1"/>
  <c r="AU98" i="1"/>
  <c r="BA101" i="1"/>
  <c r="AW101" i="1"/>
  <c r="AT101" i="1"/>
  <c r="BA98" i="1"/>
  <c r="AW98" i="1"/>
  <c r="AT98" i="1"/>
  <c r="AU101" i="1"/>
  <c r="BC94" i="1"/>
  <c r="AY94" i="1"/>
  <c r="AX95" i="1"/>
  <c r="J32" i="3"/>
  <c r="AG97" i="1" s="1"/>
  <c r="AN97" i="1" s="1"/>
  <c r="J32" i="5"/>
  <c r="AG100" i="1"/>
  <c r="AN100" i="1" s="1"/>
  <c r="J41" i="3" l="1"/>
  <c r="J41" i="5"/>
  <c r="AU94" i="1"/>
  <c r="AX94" i="1"/>
  <c r="BA94" i="1"/>
  <c r="W30" i="1"/>
  <c r="W32" i="1"/>
  <c r="J30" i="2"/>
  <c r="AG96" i="1" s="1"/>
  <c r="AN96" i="1" s="1"/>
  <c r="J30" i="6"/>
  <c r="AG102" i="1"/>
  <c r="AN102" i="1" s="1"/>
  <c r="AV94" i="1"/>
  <c r="AK29" i="1" s="1"/>
  <c r="J30" i="4"/>
  <c r="AG99" i="1" s="1"/>
  <c r="AN99" i="1" s="1"/>
  <c r="J39" i="4" l="1"/>
  <c r="J39" i="2"/>
  <c r="J39" i="6"/>
  <c r="AW94" i="1"/>
  <c r="AK30" i="1" s="1"/>
  <c r="AG95" i="1"/>
  <c r="AG98" i="1"/>
  <c r="AN98" i="1"/>
  <c r="AG101" i="1"/>
  <c r="AN101" i="1"/>
  <c r="AN95" i="1" l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<sst xmlns="http://schemas.openxmlformats.org/spreadsheetml/2006/main" count="20356" uniqueCount="1540">
  <si>
    <t>Export Komplet</t>
  </si>
  <si>
    <t/>
  </si>
  <si>
    <t>2.0</t>
  </si>
  <si>
    <t>ZAMOK</t>
  </si>
  <si>
    <t>False</t>
  </si>
  <si>
    <t>{1b5df20b-6822-4130-b6ba-eaea46c6af79}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</si>
  <si>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</si>
  <si>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</si>
  <si>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</si>
  <si>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</si>
  <si>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</si>
  <si>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</si>
  <si>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</si>
  <si>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</si>
  <si>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</si>
  <si>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2020-040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</si>
  <si>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</si>
  <si>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</si>
  <si>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SUŠICE, zateplení panelových domů č.p. 1163-1168, ul. Kaštanová</t>
  </si>
  <si>
    <t>KSO:</t>
  </si>
  <si>
    <t>CC-CZ:</t>
  </si>
  <si>
    <t>Místo:</t>
  </si>
  <si>
    <t>Sušice</t>
  </si>
  <si>
    <t>Datum:</t>
  </si>
  <si>
    <t>3. 9. 2020</t>
  </si>
  <si>
    <t>Zadavatel:</t>
  </si>
  <si>
    <t>IČ:</t>
  </si>
  <si>
    <t>Město Sušice</t>
  </si>
  <si>
    <t>DIČ:</t>
  </si>
  <si>
    <t>Uchazeč:</t>
  </si>
  <si>
    <t>Vyplň údaj</t>
  </si>
  <si>
    <t>Projektant:</t>
  </si>
  <si>
    <t>Ing. Jan Prášek</t>
  </si>
  <si>
    <t>True</t>
  </si>
  <si>
    <t>Zpracovatel:</t>
  </si>
  <si>
    <t>Pavel Hrba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</si>
  <si>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</si>
  <si>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</si>
  <si>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</si>
  <si>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</si>
  <si>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</si>
  <si>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</si>
  <si>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</si>
  <si>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</si>
  <si>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</si>
  <si>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</si>
  <si>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</si>
  <si>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</si>
  <si>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</si>
  <si>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</si>
  <si>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</si>
  <si>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</si>
  <si>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</si>
  <si>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</si>
  <si>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</si>
  <si>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</si>
  <si>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</si>
  <si>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</si>
  <si>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</si>
  <si>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</si>
  <si>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</si>
  <si>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</si>
  <si>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</si>
  <si>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</si>
  <si>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</si>
  <si>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</si>
  <si>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</si>
  <si>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</si>
  <si>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</si>
  <si>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</si>
  <si>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</si>
  <si>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</si>
  <si>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</si>
  <si>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</si>
  <si>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</si>
  <si>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</si>
  <si>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</si>
  <si>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</si>
  <si>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</si>
  <si>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</si>
  <si>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</si>
  <si>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010</t>
  </si>
  <si>
    <t>SO 01 - Bytový dům č.p. 1163-1164</t>
  </si>
  <si>
    <t>STA</t>
  </si>
  <si>
    <t>{8711bf6b-17f3-4805-bb24-5c81e2ad6472}</t>
  </si>
  <si>
    <t>/</t>
  </si>
  <si>
    <t>Soupis</t>
  </si>
  <si>
    <t>2</t>
  </si>
  <si>
    <t>###NOINSERT###</t>
  </si>
  <si>
    <t>011</t>
  </si>
  <si>
    <t>BD č.p. 1163-1164 - elektroinstalace</t>
  </si>
  <si>
    <t>{4912837e-8841-46bb-9054-68423c507d88}</t>
  </si>
  <si>
    <t>020</t>
  </si>
  <si>
    <t>SO 02 - Bytový dům č.p. 1165-1166</t>
  </si>
  <si>
    <t>{e00ec699-668f-4849-b8a7-7174e4abf5ed}</t>
  </si>
  <si>
    <t>021</t>
  </si>
  <si>
    <t>BD č.p. 1165-1166 - elektroinstalace</t>
  </si>
  <si>
    <t>{7443f0ca-a9a5-45c2-9348-5d0a32cd1f21}</t>
  </si>
  <si>
    <t>030</t>
  </si>
  <si>
    <t>SO 03 - Bytový dům č.p. 1167-1168</t>
  </si>
  <si>
    <t>{2164dd8f-e461-466d-8ae1-6192e57aadd3}</t>
  </si>
  <si>
    <t>031</t>
  </si>
  <si>
    <t>BD č.p. 1167-1168 - elektroinstalace</t>
  </si>
  <si>
    <t>{8cd8dcf3-cf3b-43b6-9242-1f2ee8c760ad}</t>
  </si>
  <si>
    <t>KRYCÍ LIST SOUPISU PRACÍ</t>
  </si>
  <si>
    <t>Objekt:</t>
  </si>
  <si>
    <t>010 - SO 01 - Bytový dům č.p. 1163-1164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</si>
  <si>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</si>
  <si>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</si>
  <si>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</si>
  <si>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</si>
  <si>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</si>
  <si>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</si>
  <si>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</si>
  <si>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</si>
  <si>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</si>
  <si>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</si>
  <si>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</si>
  <si>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</si>
  <si>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</si>
  <si>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</si>
  <si>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9 - Ostatní konstrukce a práce, lešení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</si>
  <si>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</si>
  <si>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</si>
  <si>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</si>
  <si>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</si>
  <si>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</si>
  <si>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</si>
  <si>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</si>
  <si>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</si>
  <si>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</si>
  <si>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</si>
  <si>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</si>
  <si>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</si>
  <si>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</si>
  <si>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</si>
  <si>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</si>
  <si>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</si>
  <si>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</si>
  <si>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</si>
  <si>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</si>
  <si>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</si>
  <si>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</si>
  <si>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</si>
  <si>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</si>
  <si>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</si>
  <si>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</si>
  <si>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</si>
  <si>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</si>
  <si>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</si>
  <si>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</si>
  <si>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</si>
  <si>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</si>
  <si>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</si>
  <si>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</si>
  <si>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</si>
  <si>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</si>
  <si>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</si>
  <si>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rýh nezapažených  š do 800 mm v hornině třídy těžitelnosti I, skupiny 3 objem do 20 m3 strojně</t>
  </si>
  <si>
    <t>m3</t>
  </si>
  <si>
    <t>CS ÚRS 2020 02</t>
  </si>
  <si>
    <t>4</t>
  </si>
  <si>
    <t>-122165583</t>
  </si>
  <si>
    <t>VV</t>
  </si>
  <si>
    <t>"Pod schodišti" 3,775*0,5*0,7*4</t>
  </si>
  <si>
    <t>"Doplnění okapového chodníčku" (2,8+1,2)*0,5*0,3*2</t>
  </si>
  <si>
    <t>162751115</t>
  </si>
  <si>
    <t>Vodorovné přemístění do 8000 m výkopku/sypaniny z horniny třídy těžitelnosti I, skupiny 1 až 3</t>
  </si>
  <si>
    <t>1092113565</t>
  </si>
  <si>
    <t>"Přebytečná zemina" 6,485-4,074</t>
  </si>
  <si>
    <t>3</t>
  </si>
  <si>
    <t>167151101</t>
  </si>
  <si>
    <t>Nakládání výkopku z hornin třídy těžitelnosti I, skupiny 1 až 3 do 100 m3</t>
  </si>
  <si>
    <t>-2008190546</t>
  </si>
  <si>
    <t>171201231</t>
  </si>
  <si>
    <t>Poplatek za uložení zeminy a kamení na recyklační skládce (skládkovné) kód odpadu 17 05 04</t>
  </si>
  <si>
    <t>t</t>
  </si>
  <si>
    <t>-109702026</t>
  </si>
  <si>
    <t>2,411*1,75</t>
  </si>
  <si>
    <t>5</t>
  </si>
  <si>
    <t>171251201</t>
  </si>
  <si>
    <t>Uložení sypaniny na skládky nebo meziskládky</t>
  </si>
  <si>
    <t>2009454726</t>
  </si>
  <si>
    <t>6</t>
  </si>
  <si>
    <t>174151101</t>
  </si>
  <si>
    <t>Zásyp jam, šachet rýh nebo kolem objektů sypaninou se zhutněním</t>
  </si>
  <si>
    <t>1272661961</t>
  </si>
  <si>
    <t>"Okolo základových pasů" 3,775*0,2*0,7*4</t>
  </si>
  <si>
    <t>"Původní základové pasy" 2,8*0,5*0,7*2</t>
  </si>
  <si>
    <t>Zakládání</t>
  </si>
  <si>
    <t>7</t>
  </si>
  <si>
    <t>274321511</t>
  </si>
  <si>
    <t>Základové pasy ze ŽB bez zvýšených nároků na prostředí tř. C 25/30</t>
  </si>
  <si>
    <t>-316418600</t>
  </si>
  <si>
    <t>"Pod schodišti" 3,775*0,3*0,7*4</t>
  </si>
  <si>
    <t>8</t>
  </si>
  <si>
    <t>274351121</t>
  </si>
  <si>
    <t>Zřízení bednění základových pasů rovného</t>
  </si>
  <si>
    <t>m2</t>
  </si>
  <si>
    <t>681751770</t>
  </si>
  <si>
    <t>"Pod schodišti" (3,775*2+0,3)*0,7*4</t>
  </si>
  <si>
    <t>9</t>
  </si>
  <si>
    <t>274351122</t>
  </si>
  <si>
    <t>Odstranění bednění základových pasů rovného</t>
  </si>
  <si>
    <t>1494763280</t>
  </si>
  <si>
    <t>10</t>
  </si>
  <si>
    <t>274361821</t>
  </si>
  <si>
    <t>Výztuž základových pásů betonářskou ocelí 10 505 (R)</t>
  </si>
  <si>
    <t>1639960234</t>
  </si>
  <si>
    <t>"Předpoklad" 3,171*0,06</t>
  </si>
  <si>
    <t>Svislé a kompletní konstrukce</t>
  </si>
  <si>
    <t>11</t>
  </si>
  <si>
    <t>311272211</t>
  </si>
  <si>
    <t>Zdivo z pórobetonových tvárnic hladkých do P2 do 450 kg/m3 na tenkovrstvou maltu tl 300 mm</t>
  </si>
  <si>
    <t>-2094862914</t>
  </si>
  <si>
    <t>"U únikového schodiště" (2*4,15-1,07*2,1)*2</t>
  </si>
  <si>
    <t>12</t>
  </si>
  <si>
    <t>317143452</t>
  </si>
  <si>
    <t>Překlad nosný z pórobetonu ve zdech tl 300 mm dl přes 1300 do 1500 mm</t>
  </si>
  <si>
    <t>kus</t>
  </si>
  <si>
    <t>-1554746615</t>
  </si>
  <si>
    <t>13</t>
  </si>
  <si>
    <t>342291131</t>
  </si>
  <si>
    <t>Ukotvení příček k betonovým konstrukcím plochými kotvami</t>
  </si>
  <si>
    <t>m</t>
  </si>
  <si>
    <t>2087094679</t>
  </si>
  <si>
    <t>"U únikového schodiště" 4,15*4</t>
  </si>
  <si>
    <t>Vodorovné konstrukce</t>
  </si>
  <si>
    <t>14</t>
  </si>
  <si>
    <t>451317777</t>
  </si>
  <si>
    <t>Podklad nebo lože pod dlažbu vodorovný nebo do sklonu 1:5 z betonu prostého tl do 100 mm</t>
  </si>
  <si>
    <t>-570816861</t>
  </si>
  <si>
    <t>"Doplnění okapového chodníčku" (2,8+1,2)*0,5*2</t>
  </si>
  <si>
    <t>451577777</t>
  </si>
  <si>
    <t>Podklad nebo lože pod dlažbu vodorovný nebo do sklonu 1:5 z kameniva těženého tl do 100 mm</t>
  </si>
  <si>
    <t>1058444128</t>
  </si>
  <si>
    <t>61</t>
  </si>
  <si>
    <t>Úprava povrchů vnitřních</t>
  </si>
  <si>
    <t>16</t>
  </si>
  <si>
    <t>612142001</t>
  </si>
  <si>
    <t>Potažení vnitřních stěn sklovláknitým pletivem vtlačeným do tenkovrstvé hmoty</t>
  </si>
  <si>
    <t>1154779005</t>
  </si>
  <si>
    <t>"U únikového schodiště" (2*4,15-1,07*2,1+(1,07+2,1*2)*0,15)*2</t>
  </si>
  <si>
    <t>17</t>
  </si>
  <si>
    <t>612323111</t>
  </si>
  <si>
    <t>Vápenocementová omítka hladkých vnitřních stěn tloušťky do 5 mm nanášená ručně</t>
  </si>
  <si>
    <t>1666757231</t>
  </si>
  <si>
    <t>18</t>
  </si>
  <si>
    <t>619991001</t>
  </si>
  <si>
    <t>Zakrytí podlah fólií přilepenou lepící páskou</t>
  </si>
  <si>
    <t>-460059807</t>
  </si>
  <si>
    <t>"Zadní vchody" 2,25*1*2</t>
  </si>
  <si>
    <t>19</t>
  </si>
  <si>
    <t>619991011</t>
  </si>
  <si>
    <t>Obalení konstrukcí a prvků fólií přilepenou lepící páskou</t>
  </si>
  <si>
    <t>-621315567</t>
  </si>
  <si>
    <t>"DV/1N" 1,07*2,1*2</t>
  </si>
  <si>
    <t>62</t>
  </si>
  <si>
    <t>Úprava povrchů vnějších</t>
  </si>
  <si>
    <t>20</t>
  </si>
  <si>
    <t>621142001</t>
  </si>
  <si>
    <t>Potažení vnějších podhledů sklovláknitým pletivem vtlačeným do tenkovrstvé hmoty</t>
  </si>
  <si>
    <t>-58674269</t>
  </si>
  <si>
    <t>"Podhled zakládací lišty" (4,12*2+15,08+1,2*4+10,28*2+11,48*2+7,2*2+2,4*2+7,88*2+1,2*2+13,72-5,9-1,01*2)*0,14</t>
  </si>
  <si>
    <t>"Podhledy vstupů" 3,25*1,14*2</t>
  </si>
  <si>
    <t>621211011</t>
  </si>
  <si>
    <t>Montáž kontaktního zateplení vnějších podhledů lepením a mechanickým kotvením polystyrénových desek tl do 80 mm</t>
  </si>
  <si>
    <t>-117254259</t>
  </si>
  <si>
    <t>"Lodžie" 3,2*1,21*4+3,2*1,31*12</t>
  </si>
  <si>
    <t>22</t>
  </si>
  <si>
    <t>M</t>
  </si>
  <si>
    <t>28376500</t>
  </si>
  <si>
    <t>deska izolační PIR s oboustranným textilním rounem 1200x600x80mm</t>
  </si>
  <si>
    <t>-1480840606</t>
  </si>
  <si>
    <t>"Lodžie" (3,2*1,21*4+3,2*1,31*12)*1,05</t>
  </si>
  <si>
    <t>23</t>
  </si>
  <si>
    <t>621251101</t>
  </si>
  <si>
    <t>Příplatek k cenám kontaktního zateplení podhledů za použití tepelněizolačních zátek z polystyrenu</t>
  </si>
  <si>
    <t>-1489986181</t>
  </si>
  <si>
    <t>24</t>
  </si>
  <si>
    <t>621335101</t>
  </si>
  <si>
    <t>Oprava cementové hladké omítky vnějších podhledů v rozsahu do 10%</t>
  </si>
  <si>
    <t>2057947907</t>
  </si>
  <si>
    <t>25</t>
  </si>
  <si>
    <t>621531021</t>
  </si>
  <si>
    <t>Tenkovrstvá silikonová zrnitá omítka tl. 2,0 mm včetně penetrace vnějších podhledů</t>
  </si>
  <si>
    <t>-1907808818</t>
  </si>
  <si>
    <t>26</t>
  </si>
  <si>
    <t>622131121</t>
  </si>
  <si>
    <t>Penetrační disperzní nátěr vnějších stěn nanášený ručně</t>
  </si>
  <si>
    <t>112804064</t>
  </si>
  <si>
    <t>"1.PP" (11,2+5,6+(10,275*2+14,8+4,125*2)*2+1,15*4+1,2*2+2,4*2-3,25*2)*2,42</t>
  </si>
  <si>
    <t>"DV/1N" -1,01*1,05*2</t>
  </si>
  <si>
    <t>"OK/old" -0,6*0,6*62</t>
  </si>
  <si>
    <t>"Špalety" (1,05*2+0,6*3*62)*0,15</t>
  </si>
  <si>
    <t>27</t>
  </si>
  <si>
    <t>622142001</t>
  </si>
  <si>
    <t>Potažení vnějších stěn sklovláknitým pletivem vtlačeným do tenkovrstvé hmoty</t>
  </si>
  <si>
    <t>1823556827</t>
  </si>
  <si>
    <t>28</t>
  </si>
  <si>
    <t>622211001</t>
  </si>
  <si>
    <t>Montáž kontaktního zateplení vnějších stěn lepením a mechanickým kotvením polystyrénových desek tl do 40 mm</t>
  </si>
  <si>
    <t>1486914235</t>
  </si>
  <si>
    <t>"Lodžie - okolo podlahy" (1,35*2+0,12*2+3,06)*0,125*16</t>
  </si>
  <si>
    <t>"Čelo lodžie" 3,06*0,27*16</t>
  </si>
  <si>
    <t>29</t>
  </si>
  <si>
    <t>28376416</t>
  </si>
  <si>
    <t>deska z polystyrénu XPS, hrana polodrážková a hladký povrch 300kPa tl 40mm</t>
  </si>
  <si>
    <t>702172940</t>
  </si>
  <si>
    <t>"Lodžie - okolo podlahy" (1,35*2+0,12*2+3,06)*0,125*16*1,05</t>
  </si>
  <si>
    <t>"Čelo lodžie" 3,06*0,27*16*1,05</t>
  </si>
  <si>
    <t>30</t>
  </si>
  <si>
    <t>622211011</t>
  </si>
  <si>
    <t>Montáž kontaktního zateplení vnějších stěn lepením a mechanickým kotvením polystyrénových desek tl do 80 mm</t>
  </si>
  <si>
    <t>1528419755</t>
  </si>
  <si>
    <t>"Zadní stěna lodžií" (3,2*2,415-1,92*1,49-0,69*2,345)*16</t>
  </si>
  <si>
    <t>"Bok lodžie - 60mm" 1,21*2,415*16</t>
  </si>
  <si>
    <t>"Bok lodžie - 80mm" 1,21*2,415*16</t>
  </si>
  <si>
    <t>31</t>
  </si>
  <si>
    <t>28376526</t>
  </si>
  <si>
    <t>deska izolační PIR s oboustranným textilním rounem 1200x600x60mm</t>
  </si>
  <si>
    <t>235284448</t>
  </si>
  <si>
    <t>"Zadní stěna lodžií" (3,2*2,415-1,92*1,49-0,69*2,345)*16*1,05</t>
  </si>
  <si>
    <t>"Bok lodžie" 1,21*2,415*16*1,05</t>
  </si>
  <si>
    <t>32</t>
  </si>
  <si>
    <t>1789635551</t>
  </si>
  <si>
    <t>33</t>
  </si>
  <si>
    <t>622211031</t>
  </si>
  <si>
    <t>Montáž kontaktního zateplení vnějších stěn lepením a mechanickým kotvením polystyrénových desek tl do 160 mm</t>
  </si>
  <si>
    <t>-627384028</t>
  </si>
  <si>
    <t>"Hlavní plocha" (4,12*2+15,08+1,2*4+10,28*2+11,48*2+7,2*2+2,4*2+7,88*2+1,2*2+13,72-5,9)*(12,48-0,23)</t>
  </si>
  <si>
    <t>"Odpočet lodžií" -3,06*11,12*4</t>
  </si>
  <si>
    <t>Odpočet otvorů :</t>
  </si>
  <si>
    <t>"OK/1.1" -2,04*1,6*64</t>
  </si>
  <si>
    <t>"OK/1.2" -1,44*1,6*24</t>
  </si>
  <si>
    <t>"OK/1.3" -1,44*1,55*6</t>
  </si>
  <si>
    <t>"DV/1N" -1,01*1,02*2</t>
  </si>
  <si>
    <t>"Odpočet minerálního KZS nad vstupy" -(3,995+0,6*2)*0,23*2</t>
  </si>
  <si>
    <t>34</t>
  </si>
  <si>
    <t>28375951</t>
  </si>
  <si>
    <t>deska EPS 70 fasádní λ=0,039 tl 140mm</t>
  </si>
  <si>
    <t>-1178206453</t>
  </si>
  <si>
    <t>1012,902*1,05</t>
  </si>
  <si>
    <t>35</t>
  </si>
  <si>
    <t>622212001</t>
  </si>
  <si>
    <t>Montáž kontaktního zateplení vnějšího ostění, nadpraží nebo parapetu hl. špalety do 200 mm lepením desek z polystyrenu tl do 40 mm</t>
  </si>
  <si>
    <t>-734534479</t>
  </si>
  <si>
    <t>"BS/1.1" ((1,98+1,49)*2+0,75+2,345*2)*16</t>
  </si>
  <si>
    <t>36</t>
  </si>
  <si>
    <t>28376523</t>
  </si>
  <si>
    <t>deska izolační PIR s oboustranným textilním rounem 1200x600x30mm</t>
  </si>
  <si>
    <t>-1810776871</t>
  </si>
  <si>
    <t>"Špalety -lodžie" ((1,98+1,49)*2+0,75+2,345*2)*16*0,07*1,05</t>
  </si>
  <si>
    <t>37</t>
  </si>
  <si>
    <t>622212051</t>
  </si>
  <si>
    <t>Montáž kontaktního zateplení vnějšího ostění, nadpraží nebo parapetu hl. špalety do 400 mm lepením desek z polystyrenu tl do 40 mm</t>
  </si>
  <si>
    <t>305618661</t>
  </si>
  <si>
    <t>"OK/1.1" (2,04+1,6)*2*64</t>
  </si>
  <si>
    <t>"OK/1.2" (1,44+1,6)*2*24</t>
  </si>
  <si>
    <t>"OK/1.3" (1,44+1,55)*2*6</t>
  </si>
  <si>
    <t>"DV/1N" (1,01+1,08*2)*2</t>
  </si>
  <si>
    <t>38</t>
  </si>
  <si>
    <t>28375931</t>
  </si>
  <si>
    <t>deska EPS 70 fasádní λ=0,039 tl 30mm</t>
  </si>
  <si>
    <t>-1633331336</t>
  </si>
  <si>
    <t>Kalkulováno pouze na stávající části ostění, vnější část řešena přetažením hlavní izolace !</t>
  </si>
  <si>
    <t>"OK/1.1" (2,04+1,6*2)*64*0,15*1,05</t>
  </si>
  <si>
    <t>"OK/1.2" (1,44+1,6*2)*24*0,15*1,05</t>
  </si>
  <si>
    <t>"OK/1.3" (1,44+1,55*2)*6*0,15*1,05</t>
  </si>
  <si>
    <t>"DV/1N" (1,01+1,08*2)*2*0,15*1,05</t>
  </si>
  <si>
    <t>39</t>
  </si>
  <si>
    <t>28376415</t>
  </si>
  <si>
    <t>deska z polystyrénu XPS, hrana polodrážková a hladký povrch 300kPa tl 30mm</t>
  </si>
  <si>
    <t>-1059066157</t>
  </si>
  <si>
    <t>Kalkulováno pouze na stávající části parapetu, vnější část řešena přetažením hlavní izolace !</t>
  </si>
  <si>
    <t>"OK/1.1" 2,04*64*0,15*1,05</t>
  </si>
  <si>
    <t>"OK/1.2" 1,44*24*0,15*1,05</t>
  </si>
  <si>
    <t>"OK/1.3" 1,44*6*0,15*1,05</t>
  </si>
  <si>
    <t>40</t>
  </si>
  <si>
    <t>622221031</t>
  </si>
  <si>
    <t>Montáž kontaktního zateplení vnějších stěn lepením a mechanickým kotvením desek z minerální vlny s podélnou orientací vláken tl do 160 mm</t>
  </si>
  <si>
    <t>2094066736</t>
  </si>
  <si>
    <t>"Pás u dolního okraje" (4,12*2+15,08+1,2*4+10,28*2+11,48*2+7,2*2+2,4*2+7,88*2+1,2*2+13,72-5,9+1,1*6-1,01*2+0,6*4)*0,23</t>
  </si>
  <si>
    <t>41</t>
  </si>
  <si>
    <t>63151531</t>
  </si>
  <si>
    <t>deska tepelně izolační minerální kontaktních fasád podélné vlákno λ=0,036 tl 140mm</t>
  </si>
  <si>
    <t>175573334</t>
  </si>
  <si>
    <t>28,474*1,05</t>
  </si>
  <si>
    <t>42</t>
  </si>
  <si>
    <t>622251101</t>
  </si>
  <si>
    <t>Příplatek k cenám kontaktního zateplení stěn za použití tepelněizolačních zátek z polystyrenu</t>
  </si>
  <si>
    <t>327599579</t>
  </si>
  <si>
    <t>25,219+145,494+1022,118</t>
  </si>
  <si>
    <t>43</t>
  </si>
  <si>
    <t>622251105</t>
  </si>
  <si>
    <t>Příplatek k cenám kontaktního zateplení stěn za použití tepelněizolačních zátek z minerální vlny</t>
  </si>
  <si>
    <t>-192684447</t>
  </si>
  <si>
    <t>44</t>
  </si>
  <si>
    <t>622252001</t>
  </si>
  <si>
    <t>Montáž profilů kontaktního zateplení připevněných mechanicky</t>
  </si>
  <si>
    <t>-1208227709</t>
  </si>
  <si>
    <t>"Lodžie - okolo podlahy" (1,35*2+3,06-0,9)*16</t>
  </si>
  <si>
    <t>"KZS 140mm" 4,12*2+15,08+1,2*4+10,28*2+11,48*2+7,2*2+2,4*2+7,88*2+1,2*2+13,72-5,9-1,01*2</t>
  </si>
  <si>
    <t>45</t>
  </si>
  <si>
    <t>59051643</t>
  </si>
  <si>
    <t>profil zakládací Al tl 0,7mm pro ETICS pro izolant tl 60mm</t>
  </si>
  <si>
    <t>1381753909</t>
  </si>
  <si>
    <t>"Lodžie - okolo podlahy" (1,35+3,06-0,9)*16*1,1</t>
  </si>
  <si>
    <t>46</t>
  </si>
  <si>
    <t>59051645</t>
  </si>
  <si>
    <t>profil zakládací Al tl 0,7mm pro ETICS pro izolant tl 80mm</t>
  </si>
  <si>
    <t>491646982</t>
  </si>
  <si>
    <t>"Lodžie - okolo podlahy" 1,35*16*1,1</t>
  </si>
  <si>
    <t>47</t>
  </si>
  <si>
    <t>59051651</t>
  </si>
  <si>
    <t>profil zakládací Al tl 0,7mm pro ETICS pro izolant tl 140mm</t>
  </si>
  <si>
    <t>-244364774</t>
  </si>
  <si>
    <t>114,8*1,1</t>
  </si>
  <si>
    <t>48</t>
  </si>
  <si>
    <t>622252002</t>
  </si>
  <si>
    <t>Montáž profilů kontaktního zateplení lepených</t>
  </si>
  <si>
    <t>1192850201</t>
  </si>
  <si>
    <t>Rohový profil :</t>
  </si>
  <si>
    <t>"Boky lodžií" 2,53*2*16</t>
  </si>
  <si>
    <t>"Rohy objektu" 12,48*11</t>
  </si>
  <si>
    <t>Rohový, případně parapetní profil je zakalkulován v ceně pložky "zateplení ostění"</t>
  </si>
  <si>
    <t>Rohový profil s okapničkou :</t>
  </si>
  <si>
    <t>"Nadpraží lodžií" 3,06*16</t>
  </si>
  <si>
    <t>Začišťovací profil :</t>
  </si>
  <si>
    <t>"Lodžie" (1,98+1,49*2+0,69+2,345*2)*16</t>
  </si>
  <si>
    <t>"OK/1.1" (2,04+1,57*2)*64</t>
  </si>
  <si>
    <t>"OK/1.2" (1,44+1,57*2)*20</t>
  </si>
  <si>
    <t>"OK/1.3" (1,44+1,52*2)*6</t>
  </si>
  <si>
    <t>"DV/1N" (1,01+1,04*2)*2</t>
  </si>
  <si>
    <t>Dilatační rohový profil :</t>
  </si>
  <si>
    <t>"U č.p.1165" 12,48</t>
  </si>
  <si>
    <t>49</t>
  </si>
  <si>
    <t>63127416</t>
  </si>
  <si>
    <t>profil rohový PVC 23x23mm s výztužnou tkaninou š 100mm pro ETICS</t>
  </si>
  <si>
    <t>2046947552</t>
  </si>
  <si>
    <t>218,24*1,1</t>
  </si>
  <si>
    <t>50</t>
  </si>
  <si>
    <t>59051476</t>
  </si>
  <si>
    <t>profil začišťovací PVC 9mm s výztužnou tkaninou pro ostění ETICS</t>
  </si>
  <si>
    <t>1571835934</t>
  </si>
  <si>
    <t>621,62*1,1</t>
  </si>
  <si>
    <t>51</t>
  </si>
  <si>
    <t>59051510</t>
  </si>
  <si>
    <t>profil začišťovací s okapnicí PVC s výztužnou tkaninou pro nadpraží ETICS</t>
  </si>
  <si>
    <t>228824526</t>
  </si>
  <si>
    <t>48,96*1,1</t>
  </si>
  <si>
    <t>52</t>
  </si>
  <si>
    <t>59051502</t>
  </si>
  <si>
    <t>profil dilatační rohový PVC s výztužnou tkaninou pro ETICS</t>
  </si>
  <si>
    <t>435495853</t>
  </si>
  <si>
    <t>12,48*1,1</t>
  </si>
  <si>
    <t>53</t>
  </si>
  <si>
    <t>622321111</t>
  </si>
  <si>
    <t>Vápenocementová omítka hrubá jednovrstvá zatřená vnějších stěn nanášená ručně</t>
  </si>
  <si>
    <t>369639033</t>
  </si>
  <si>
    <t>"U únikového schodiště - 1.PP" ((2+0,4*2)*3,6-1,07*2,1+0,15*(1,07+2,1*2))*2</t>
  </si>
  <si>
    <t>54</t>
  </si>
  <si>
    <t>622335101</t>
  </si>
  <si>
    <t>Oprava cementové hladké omítky vnějších stěn v rozsahu do 10%</t>
  </si>
  <si>
    <t>2137312947</t>
  </si>
  <si>
    <t>"1. - 4.NP - hlavní plocha" (4,12*2+15,08+1,2*4+10,28*2+11,48*2+7,2*2+2,4*2+7,88*2+1,2*2+13,72-5,9-0,14*4)*12,48</t>
  </si>
  <si>
    <t>"OK/1.1" -2,1*1,6*64</t>
  </si>
  <si>
    <t>"OK/1.2" -1,5*1,6*24</t>
  </si>
  <si>
    <t>"OK/1.3" -1,5*1,55*6</t>
  </si>
  <si>
    <t>"DV/1N" -1,07*1,05*2</t>
  </si>
  <si>
    <t>Špalety :</t>
  </si>
  <si>
    <t>"BS/1.1" ((1,98+1,49)*2+0,75+2,345*2)*16*0,7</t>
  </si>
  <si>
    <t>"OK/1.1" (2,04+1,6*2)*64*0,15</t>
  </si>
  <si>
    <t>"OK/1.2" (1,44+1,6*2)*24*0,15</t>
  </si>
  <si>
    <t>"OK/1.3" (1,44+1,55*2)*6*0,15</t>
  </si>
  <si>
    <t>"DV/1N" (1,01+1,08*2)*2*0,15</t>
  </si>
  <si>
    <t>55</t>
  </si>
  <si>
    <t>622511111</t>
  </si>
  <si>
    <t>Tenkovrstvá akrylátová mozaiková střednězrnná omítka včetně penetrace vnějších stěn</t>
  </si>
  <si>
    <t>492571003</t>
  </si>
  <si>
    <t>"DV/1N" 1,01*1,05*2</t>
  </si>
  <si>
    <t>56</t>
  </si>
  <si>
    <t>622531021</t>
  </si>
  <si>
    <t>Tenkovrstvá silikonová zrnitá omítka tl. 2,0 mm včetně penetrace vnějších stěn</t>
  </si>
  <si>
    <t>1164581988</t>
  </si>
  <si>
    <t>"Hlavní plocha" (4,12*2+15,08+1,2*4+10,28*2+11,48*2+7,2*2+2,4*2+7,88*2+1,2*2+13,72-5,9)*12,48</t>
  </si>
  <si>
    <t>"BS/1.1" ((1,98+1,49)*2+0,75+2,345*2)*16*0,13</t>
  </si>
  <si>
    <t>"OK/1.1" (2,04+1,6*2)*64*0,3</t>
  </si>
  <si>
    <t>"OK/1.2" (1,44+1,6*2)*24*0,3</t>
  </si>
  <si>
    <t>"OK/1.3" (1,44+1,55*2)*6*0,3</t>
  </si>
  <si>
    <t>"DV/1N" (1,01+1,08*2)*2*0,3</t>
  </si>
  <si>
    <t>57</t>
  </si>
  <si>
    <t>6229-010</t>
  </si>
  <si>
    <t>Nařezání spár v místech původních spár panelů</t>
  </si>
  <si>
    <t>-2009906470</t>
  </si>
  <si>
    <t>(7+5+3+1)*2,42</t>
  </si>
  <si>
    <t>58</t>
  </si>
  <si>
    <t>629991011</t>
  </si>
  <si>
    <t>Zakrytí výplní otvorů a svislých ploch fólií přilepenou lepící páskou</t>
  </si>
  <si>
    <t>-1865374761</t>
  </si>
  <si>
    <t>"OK/1.1" 2,04*1,6*64</t>
  </si>
  <si>
    <t>"OK/1.2" 1,44*1,6*24</t>
  </si>
  <si>
    <t>"OK/1.3" 1,44*1,55*6</t>
  </si>
  <si>
    <t>"DV/1N" 1,01*2,07*2</t>
  </si>
  <si>
    <t>"BS/1,1" (1,92*1,49+0,69*2,345)*16</t>
  </si>
  <si>
    <t>"OK/old" 0,6*0,6*62</t>
  </si>
  <si>
    <t>"Vstupní dveře" 2,05*2,62*2</t>
  </si>
  <si>
    <t>59</t>
  </si>
  <si>
    <t>629995101</t>
  </si>
  <si>
    <t>Očištění vnějších ploch tlakovou vodou</t>
  </si>
  <si>
    <t>-577726181</t>
  </si>
  <si>
    <t>"Podhled lodžie" 3,2*1,21*4+3,2*1,31*12</t>
  </si>
  <si>
    <t>63</t>
  </si>
  <si>
    <t>Podlahy a podlahové konstrukce</t>
  </si>
  <si>
    <t>60</t>
  </si>
  <si>
    <t>632450132</t>
  </si>
  <si>
    <t>Vyrovnávací cementový potěr tl do 30 mm ze suchých směsí provedený v ploše</t>
  </si>
  <si>
    <t>-962662904</t>
  </si>
  <si>
    <t>"Lodžie" (1,35*3,06+0,9*0,12)*16</t>
  </si>
  <si>
    <t>6329-010</t>
  </si>
  <si>
    <t>Vyčištění a odmaštění stávajícího podkladu (lité broušené teraco)</t>
  </si>
  <si>
    <t>-811489679</t>
  </si>
  <si>
    <t>6329-020</t>
  </si>
  <si>
    <t>Penetrační nátěr pod cementový potěr na bázi bezrozpouštědlové syntetické disperze a minerálního pojiva tzv. superkontakt</t>
  </si>
  <si>
    <t>1788173134</t>
  </si>
  <si>
    <t>637211112</t>
  </si>
  <si>
    <t>Okapový chodník z betonových dlaždic tl 60 mm na MC 10</t>
  </si>
  <si>
    <t>885014981</t>
  </si>
  <si>
    <t>64</t>
  </si>
  <si>
    <t>637311131</t>
  </si>
  <si>
    <t>Okapový chodník z betonových záhonových obrubníků lože beton</t>
  </si>
  <si>
    <t>-1520172447</t>
  </si>
  <si>
    <t>"Doplnění okapového chodníčku" (2,8+1,2)*2</t>
  </si>
  <si>
    <t>Osazování výplní otvorů</t>
  </si>
  <si>
    <t>65</t>
  </si>
  <si>
    <t>644941111</t>
  </si>
  <si>
    <t>Osazování ventilačních mřížek velikosti do 150 x 200 mm</t>
  </si>
  <si>
    <t>-1174718554</t>
  </si>
  <si>
    <t>"OST.04" 32</t>
  </si>
  <si>
    <t>66</t>
  </si>
  <si>
    <t>56245648</t>
  </si>
  <si>
    <t>mřížka větrací kruhová plast se síťovinou 100mm</t>
  </si>
  <si>
    <t>-826066072</t>
  </si>
  <si>
    <t>67</t>
  </si>
  <si>
    <t>644941121</t>
  </si>
  <si>
    <t>Montáž průchodky k větrací mřížce se zhotovením otvoru v tepelné izolaci</t>
  </si>
  <si>
    <t>-1663654678</t>
  </si>
  <si>
    <t>68</t>
  </si>
  <si>
    <t>28619320</t>
  </si>
  <si>
    <t>trubka kanalizační PE-HD D 110mm</t>
  </si>
  <si>
    <t>258756774</t>
  </si>
  <si>
    <t>"OST.04" 32*0,4*1,1</t>
  </si>
  <si>
    <t>Ostatní konstrukce a práce, lešení</t>
  </si>
  <si>
    <t>69</t>
  </si>
  <si>
    <t>941311112</t>
  </si>
  <si>
    <t>Montáž lešení řadového modulového lehkého zatížení do 200 kg/m2 š do 0,9 m v do 25 m</t>
  </si>
  <si>
    <t>-794472594</t>
  </si>
  <si>
    <t>(4,12*2+15,08+1,2*4+10,28*2+11,48*2+7,2*2+2,4*2+7,88*2+1,2*2+13,72-5,9+1,1*6)*14,9</t>
  </si>
  <si>
    <t>70</t>
  </si>
  <si>
    <t>941311211</t>
  </si>
  <si>
    <t>Příplatek k lešení řadovému modulovému lehkému š 0,9 m v do 25 m za první a ZKD den použití</t>
  </si>
  <si>
    <t>-602108335</t>
  </si>
  <si>
    <t>1838,958*91</t>
  </si>
  <si>
    <t>71</t>
  </si>
  <si>
    <t>941311812</t>
  </si>
  <si>
    <t>Demontáž lešení řadového modulového lehkého zatížení do 200 kg/m2 š do 0,9 m v do 25 m</t>
  </si>
  <si>
    <t>-1852197993</t>
  </si>
  <si>
    <t>72</t>
  </si>
  <si>
    <t>944111121</t>
  </si>
  <si>
    <t>Montáž ochranného zábradlí trubkového vnitřního na lešeňových konstrukcích jednotyčového</t>
  </si>
  <si>
    <t>1499370425</t>
  </si>
  <si>
    <t>(4,12*2+15,08+1,2*4+10,28*2+11,48*2+7,2*2+2,4*2+7,88*2+1,2*2+13,72-5,9)*8</t>
  </si>
  <si>
    <t>73</t>
  </si>
  <si>
    <t>944111221</t>
  </si>
  <si>
    <t>Příplatek k ochrannému zábradlí trubkovému vnitřnímu jednotyčovému za první a ZKD den použití</t>
  </si>
  <si>
    <t>-1212592058</t>
  </si>
  <si>
    <t>934,56*60</t>
  </si>
  <si>
    <t>74</t>
  </si>
  <si>
    <t>944111821</t>
  </si>
  <si>
    <t>Demontáž ochranného zábradlí trubkového vnitřního na lešeňových konstrukcích jednotyčového</t>
  </si>
  <si>
    <t>632862203</t>
  </si>
  <si>
    <t>75</t>
  </si>
  <si>
    <t>944511111</t>
  </si>
  <si>
    <t>Montáž ochranné sítě z textilie z umělých vláken</t>
  </si>
  <si>
    <t>733090507</t>
  </si>
  <si>
    <t>76</t>
  </si>
  <si>
    <t>944511211</t>
  </si>
  <si>
    <t>Příplatek k ochranné síti za první a ZKD den použití</t>
  </si>
  <si>
    <t>-418666368</t>
  </si>
  <si>
    <t>77</t>
  </si>
  <si>
    <t>944511811</t>
  </si>
  <si>
    <t>Demontáž ochranné sítě z textilie z umělých vláken</t>
  </si>
  <si>
    <t>941028242</t>
  </si>
  <si>
    <t>78</t>
  </si>
  <si>
    <t>944711112</t>
  </si>
  <si>
    <t>Montáž záchytné stříšky š do 2 m</t>
  </si>
  <si>
    <t>782325456</t>
  </si>
  <si>
    <t>3*2</t>
  </si>
  <si>
    <t>79</t>
  </si>
  <si>
    <t>944711212</t>
  </si>
  <si>
    <t>Příplatek k záchytné stříšce š do 2 m za první a ZKD den použití</t>
  </si>
  <si>
    <t>-361150713</t>
  </si>
  <si>
    <t>6*91</t>
  </si>
  <si>
    <t>80</t>
  </si>
  <si>
    <t>944711813</t>
  </si>
  <si>
    <t>Demontáž záchytné stříšky š do 2,5 m</t>
  </si>
  <si>
    <t>-1975429094</t>
  </si>
  <si>
    <t>81</t>
  </si>
  <si>
    <t>949101111</t>
  </si>
  <si>
    <t>Lešení pomocné pro objekty pozemních staveb s lešeňovou podlahou v do 1,9 m zatížení do 150 kg/m2</t>
  </si>
  <si>
    <t>-435391236</t>
  </si>
  <si>
    <t>"Lodžie - 2x (KZS+omítka)" 1,35*3,06*16*2</t>
  </si>
  <si>
    <t>"U zadních vstupů 2x (zdění a omítky)"3,2*1,2*2</t>
  </si>
  <si>
    <t>82</t>
  </si>
  <si>
    <t>952901111</t>
  </si>
  <si>
    <t>Vyčištění budov bytové a občanské výstavby při výšce podlaží do 4 m</t>
  </si>
  <si>
    <t>967407377</t>
  </si>
  <si>
    <t>83</t>
  </si>
  <si>
    <t>953961112</t>
  </si>
  <si>
    <t>Kotvy chemickým tmelem M 10 hl 90 mm do betonu, ŽB nebo kamene s vyvrtáním otvoru</t>
  </si>
  <si>
    <t>163001968</t>
  </si>
  <si>
    <t>"Kotvení zábradlí lodžií" 4*2*16</t>
  </si>
  <si>
    <t>84</t>
  </si>
  <si>
    <t>953965115</t>
  </si>
  <si>
    <t>Kotevní šroub pro chemické kotvy M 10 dl 130 mm</t>
  </si>
  <si>
    <t>120245129</t>
  </si>
  <si>
    <t>85</t>
  </si>
  <si>
    <t>985311211</t>
  </si>
  <si>
    <t>Reprofilace líce kleneb a podhledů cementovými sanačními maltami tl 10 mm</t>
  </si>
  <si>
    <t>1432790894</t>
  </si>
  <si>
    <t>86</t>
  </si>
  <si>
    <t>985311912</t>
  </si>
  <si>
    <t>Příplatek při reprofilaci sanačními maltami za plochu do 10 m2 jednotlivě</t>
  </si>
  <si>
    <t>-578183970</t>
  </si>
  <si>
    <t>87</t>
  </si>
  <si>
    <t>9859-010</t>
  </si>
  <si>
    <t>Dodávka a montáž tříkomorové budky pro rorýse</t>
  </si>
  <si>
    <t>ks</t>
  </si>
  <si>
    <t>177779185</t>
  </si>
  <si>
    <t>88</t>
  </si>
  <si>
    <t>9859-020</t>
  </si>
  <si>
    <t>Dodávka a montáž dřevocementové budky pro netopýry</t>
  </si>
  <si>
    <t>-1342794748</t>
  </si>
  <si>
    <t>96</t>
  </si>
  <si>
    <t>Bourání konstrukcí</t>
  </si>
  <si>
    <t>89</t>
  </si>
  <si>
    <t>961044111</t>
  </si>
  <si>
    <t>Bourání základů z betonu prostého</t>
  </si>
  <si>
    <t>442890095</t>
  </si>
  <si>
    <t>"Únikové schodiště" 2,8*0,5*0,7*2</t>
  </si>
  <si>
    <t>"</t>
  </si>
  <si>
    <t>90</t>
  </si>
  <si>
    <t>962041315</t>
  </si>
  <si>
    <t>Bourání příček z betonu prostého tl do 150 mm</t>
  </si>
  <si>
    <t>1849123259</t>
  </si>
  <si>
    <t>"Únikové schodiště - atika" (3,85+2,65+2,5)*0,41*2</t>
  </si>
  <si>
    <t>91</t>
  </si>
  <si>
    <t>962052211</t>
  </si>
  <si>
    <t>Bourání zdiva nadzákladového ze ŽB přes 1 m3</t>
  </si>
  <si>
    <t>-1303481335</t>
  </si>
  <si>
    <t>"Únikové schodiště" ((3,85+2,65)*(1,4+2,62)*0,4+2*1,4*0,3)*2</t>
  </si>
  <si>
    <t>92</t>
  </si>
  <si>
    <t>963012510</t>
  </si>
  <si>
    <t>Bourání stropů z ŽB desek š do 300 mm tl do 140 mm</t>
  </si>
  <si>
    <t>-213288657</t>
  </si>
  <si>
    <t>"Únikové schodiště - zastřešení" (2,8*3,85-1,2*0,25)*0,12*2</t>
  </si>
  <si>
    <t>"Únikové schodiště - podlaha" (2,8*3,85-1,2*0,25)*0,14*2</t>
  </si>
  <si>
    <t>93</t>
  </si>
  <si>
    <t>963042819</t>
  </si>
  <si>
    <t>Bourání schodišťových stupňů betonových zhotovených na místě</t>
  </si>
  <si>
    <t>-1168147910</t>
  </si>
  <si>
    <t>"Únikové schodiště" 7*2*2</t>
  </si>
  <si>
    <t>94</t>
  </si>
  <si>
    <t>963014949</t>
  </si>
  <si>
    <t>Bourání prefabrikovaných ŽB schodnic</t>
  </si>
  <si>
    <t>815937720</t>
  </si>
  <si>
    <t>"Únikové schodiště" 2,6*2*2</t>
  </si>
  <si>
    <t>95</t>
  </si>
  <si>
    <t>965041441</t>
  </si>
  <si>
    <t>Bourání podkladů pod dlažby nebo mazanin škvárobetonových tl přes 100 mm pl přes 4 m2</t>
  </si>
  <si>
    <t>1140455547</t>
  </si>
  <si>
    <t>"Únikové schodiště - střecha" (3,85*2+1,2*0,15)*0,2*2</t>
  </si>
  <si>
    <t>965042141</t>
  </si>
  <si>
    <t>Bourání podkladů pod dlažby nebo mazanin betonových nebo z litého asfaltu tl do 100 mm pl přes 4 m2</t>
  </si>
  <si>
    <t>208870456</t>
  </si>
  <si>
    <t>"Únikové schodiště - 1.PP - dvě vrstvy" (3,85*2+1,2*0,15)*0,1*2*2</t>
  </si>
  <si>
    <t>97</t>
  </si>
  <si>
    <t>965045113</t>
  </si>
  <si>
    <t>Bourání potěrů cementových nebo pískocementových tl do 50 mm pl přes 4 m2</t>
  </si>
  <si>
    <t>2030216606</t>
  </si>
  <si>
    <t>"Únikové schodiště - 1.NP" (3,85*2+1,2*0,15)*2</t>
  </si>
  <si>
    <t>"Únikové schodiště - střecha" (3,85*2+1,2*0,15)*2</t>
  </si>
  <si>
    <t>98</t>
  </si>
  <si>
    <t>965081213</t>
  </si>
  <si>
    <t>Bourání podlah z dlaždic keramických nebo xylolitových tl do 10 mm plochy přes 1 m2</t>
  </si>
  <si>
    <t>946254879</t>
  </si>
  <si>
    <t>99</t>
  </si>
  <si>
    <t>968072641</t>
  </si>
  <si>
    <t>Vybourání kovových stěn kromě výkladních</t>
  </si>
  <si>
    <t>1983625407</t>
  </si>
  <si>
    <t>"Únikové schodiště" 2*2,62*2*2</t>
  </si>
  <si>
    <t>100</t>
  </si>
  <si>
    <t>976071111</t>
  </si>
  <si>
    <t>Vybourání kovových madel a zábradlí</t>
  </si>
  <si>
    <t>-1147161754</t>
  </si>
  <si>
    <t>101</t>
  </si>
  <si>
    <t>977151119</t>
  </si>
  <si>
    <t>Jádrové vrty diamantovými korunkami do D 110 mm do stavebních materiálů</t>
  </si>
  <si>
    <t>-1860336068</t>
  </si>
  <si>
    <t>"Otvory ve střešním plášti" 50*0,14</t>
  </si>
  <si>
    <t>102</t>
  </si>
  <si>
    <t>978036121</t>
  </si>
  <si>
    <t>Otlučení (osekání) cementových omítek vnějších ploch v rozsahu do 10 %</t>
  </si>
  <si>
    <t>12162817</t>
  </si>
  <si>
    <t>"Viz. omítky" 73,202+1641,857</t>
  </si>
  <si>
    <t>103</t>
  </si>
  <si>
    <t>985112121</t>
  </si>
  <si>
    <t>Odsekání degradovaného betonu líce kleneb a podhledů tl do 10 mm</t>
  </si>
  <si>
    <t>814520527</t>
  </si>
  <si>
    <t>"Podhledy lodžií - předpoklad 20%" (3,2*1,21*4+3,2*1,31*12)*0,2</t>
  </si>
  <si>
    <t>997</t>
  </si>
  <si>
    <t>Přesun sutě</t>
  </si>
  <si>
    <t>104</t>
  </si>
  <si>
    <t>997013114</t>
  </si>
  <si>
    <t>Vnitrostaveništní doprava suti a vybouraných hmot pro budovy v do 15 m s použitím mechanizace</t>
  </si>
  <si>
    <t>1712871827</t>
  </si>
  <si>
    <t>105</t>
  </si>
  <si>
    <t>997013501</t>
  </si>
  <si>
    <t>Odvoz suti a vybouraných hmot na skládku nebo meziskládku do 1 km se složením</t>
  </si>
  <si>
    <t>444319966</t>
  </si>
  <si>
    <t>106</t>
  </si>
  <si>
    <t>997013509</t>
  </si>
  <si>
    <t>Příplatek k odvozu suti a vybouraných hmot na skládku ZKD 1 km přes 1 km</t>
  </si>
  <si>
    <t>1937266139</t>
  </si>
  <si>
    <t>101,772*18 'Přepočtené koeficientem množství</t>
  </si>
  <si>
    <t>107</t>
  </si>
  <si>
    <t>997013631</t>
  </si>
  <si>
    <t>Poplatek za uložení na skládce (skládkovné) stavebního odpadu směsného kód odpadu 17 09 04</t>
  </si>
  <si>
    <t>234741678</t>
  </si>
  <si>
    <t>101,772-23,175-66,404</t>
  </si>
  <si>
    <t>108</t>
  </si>
  <si>
    <t>997013861</t>
  </si>
  <si>
    <t>Poplatek za uložení stavebního odpadu na recyklační skládce (skládkovné) z prostého betonu kód odpadu 17 01 01</t>
  </si>
  <si>
    <t>2090031055</t>
  </si>
  <si>
    <t>3,92+2,192+1,96+5,043+6,934+2,837+0,289</t>
  </si>
  <si>
    <t>109</t>
  </si>
  <si>
    <t>997013862</t>
  </si>
  <si>
    <t>Poplatek za uložení stavebního odpadu na recyklační skládce (skládkovné) z armovaného betonu kód odpadu  17 01 01</t>
  </si>
  <si>
    <t>-1262668743</t>
  </si>
  <si>
    <t>54,202+11,443+0,759</t>
  </si>
  <si>
    <t>998</t>
  </si>
  <si>
    <t>Přesun hmot</t>
  </si>
  <si>
    <t>110</t>
  </si>
  <si>
    <t>998017003</t>
  </si>
  <si>
    <t>Přesun hmot s omezením mechanizace pro budovy v do 24 m</t>
  </si>
  <si>
    <t>1758659409</t>
  </si>
  <si>
    <t>PSV</t>
  </si>
  <si>
    <t>Práce a dodávky PSV</t>
  </si>
  <si>
    <t>711</t>
  </si>
  <si>
    <t>Izolace proti vodě, vlhkosti a plynům</t>
  </si>
  <si>
    <t>111</t>
  </si>
  <si>
    <t>711111001</t>
  </si>
  <si>
    <t>Provedení izolace proti zemní vlhkosti vodorovné za studena nátěrem penetračním</t>
  </si>
  <si>
    <t>-857252931</t>
  </si>
  <si>
    <t>"Zadní vchod - pod zazdívkou" 2*0,3*2</t>
  </si>
  <si>
    <t>112</t>
  </si>
  <si>
    <t>711112001</t>
  </si>
  <si>
    <t>Provedení izolace proti zemní vlhkosti svislé za studena nátěrem penetračním</t>
  </si>
  <si>
    <t>-1460812729</t>
  </si>
  <si>
    <t>113</t>
  </si>
  <si>
    <t>11163150</t>
  </si>
  <si>
    <t>lak penetrační asfaltový</t>
  </si>
  <si>
    <t>-362157723</t>
  </si>
  <si>
    <t>(1,2+1,2)*0,0003</t>
  </si>
  <si>
    <t>114</t>
  </si>
  <si>
    <t>711131811</t>
  </si>
  <si>
    <t>Odstranění izolace proti zemní vlhkosti vodorovné</t>
  </si>
  <si>
    <t>-686436185</t>
  </si>
  <si>
    <t>"Únikové schodiště - 1.PP" (3,85*2+1,2*0,15)*2</t>
  </si>
  <si>
    <t>115</t>
  </si>
  <si>
    <t>711141559</t>
  </si>
  <si>
    <t>Provedení izolace proti zemní vlhkosti pásy přitavením vodorovné NAIP</t>
  </si>
  <si>
    <t>1772068413</t>
  </si>
  <si>
    <t>116</t>
  </si>
  <si>
    <t>711142559</t>
  </si>
  <si>
    <t>Provedení izolace proti zemní vlhkosti pásy přitavením svislé NAIP</t>
  </si>
  <si>
    <t>-41071130</t>
  </si>
  <si>
    <t>117</t>
  </si>
  <si>
    <t>62853004</t>
  </si>
  <si>
    <t>pás asfaltový natavitelný modifikovaný SBS tl 4,0mm s vložkou ze skleněné tkaniny a spalitelnou PE fólií nebo jemnozrnným minerálním posypem na horním povrchu</t>
  </si>
  <si>
    <t>1332768804</t>
  </si>
  <si>
    <t>1,2*1,2</t>
  </si>
  <si>
    <t>118</t>
  </si>
  <si>
    <t>711199095</t>
  </si>
  <si>
    <t>Příplatek k izolacím proti zemní vlhkosti za plochu do 10 m2 natěradly za studena nebo za horka</t>
  </si>
  <si>
    <t>1181799871</t>
  </si>
  <si>
    <t>119</t>
  </si>
  <si>
    <t>711199097</t>
  </si>
  <si>
    <t>Příplatek k izolacím proti zemní vlhkosti za plochu do 10 m2 pásy přitavením NAIP nebo termoplasty</t>
  </si>
  <si>
    <t>387097566</t>
  </si>
  <si>
    <t>120</t>
  </si>
  <si>
    <t>998711103</t>
  </si>
  <si>
    <t>Přesun hmot tonážní pro izolace proti vodě, vlhkosti a plynům v objektech výšky do 60 m</t>
  </si>
  <si>
    <t>2010647420</t>
  </si>
  <si>
    <t>712</t>
  </si>
  <si>
    <t>Povlakové krytiny</t>
  </si>
  <si>
    <t>121</t>
  </si>
  <si>
    <t>712300832</t>
  </si>
  <si>
    <t>Odstranění povlakové krytiny střech do 10° dvouvrstvé</t>
  </si>
  <si>
    <t>-1110838895</t>
  </si>
  <si>
    <t>122</t>
  </si>
  <si>
    <t>712300841</t>
  </si>
  <si>
    <t>Odstranění povlakové krytiny střech do 10° odškrabáním mechu s urovnáním povrchu a očištěním</t>
  </si>
  <si>
    <t>-722819455</t>
  </si>
  <si>
    <t>"Celková plocha" 43,18*9,58-4,82*1,2*2+7,18*2,4*2+14,42*1,2</t>
  </si>
  <si>
    <t>"Odpočet výtahových šachet" -5*4*2</t>
  </si>
  <si>
    <t>"Zadní strana atiky" (4,12*2+15,08+1,2*4+10,28*2+11,48*2+7,2*2+2,4*2+7,88*2+1,2*2+13,72-0,35*4)*0,3</t>
  </si>
  <si>
    <t>"Vytažení na výtahové šachty" (5+4)*2*0,3*2</t>
  </si>
  <si>
    <t>"VZT - boky" 0,9*4*0,3*6</t>
  </si>
  <si>
    <t>123</t>
  </si>
  <si>
    <t>712363115</t>
  </si>
  <si>
    <t>Provedení povlakové krytiny střech do 10° zaizolování prostupů kruhového průřezu D do 300 mm</t>
  </si>
  <si>
    <t>-1614265893</t>
  </si>
  <si>
    <t>124</t>
  </si>
  <si>
    <t>2810311700</t>
  </si>
  <si>
    <t>Odvětrávací komínek s integrovaným PVC límcem o průměru 110mm</t>
  </si>
  <si>
    <t>-954853212</t>
  </si>
  <si>
    <t>125</t>
  </si>
  <si>
    <t>712363352</t>
  </si>
  <si>
    <t>Povlakové krytiny střech do 10° z tvarovaných poplastovaných lišt délky 2 m koutová lišta vnitřní rš 100 mm</t>
  </si>
  <si>
    <t>-1721137957</t>
  </si>
  <si>
    <t>"Zadní okraj atiky" 4,12*2+15,08+1,2*4+10,28*2+11,48*2+7,2*2+2,4*2+7,88*2+1,2*2+13,72-0,35*4</t>
  </si>
  <si>
    <t>"Výtahové šachty" (5+4)*2*2</t>
  </si>
  <si>
    <t>"VZT" 0,9*0,9*6</t>
  </si>
  <si>
    <t>126</t>
  </si>
  <si>
    <t>712363353</t>
  </si>
  <si>
    <t>Povlakové krytiny střech do 10° z tvarovaných poplastovaných lišt délky 2 m koutová lišta vnější rš 100 mm</t>
  </si>
  <si>
    <t>794634670</t>
  </si>
  <si>
    <t>127</t>
  </si>
  <si>
    <t>712363354</t>
  </si>
  <si>
    <t>Povlakové krytiny střech do 10° z tvarovaných poplastovaných lišt délky 2 m stěnová lišta vyhnutá rš 70 mm</t>
  </si>
  <si>
    <t>1436969097</t>
  </si>
  <si>
    <t>128</t>
  </si>
  <si>
    <t>712363356</t>
  </si>
  <si>
    <t>Povlakové krytiny střech do 10° z tvarovaných poplastovaných lišt délky 2 m okapnice široká rš 200 mm</t>
  </si>
  <si>
    <t>1960957121</t>
  </si>
  <si>
    <t>"Vnější okraj atiky" 4,12*2+15,08+1,2*4+10,28*2+11,48*2+7,2*2+2,4*2+7,88*2+1,2*2+13,72-5,9</t>
  </si>
  <si>
    <t>129</t>
  </si>
  <si>
    <t>712363405</t>
  </si>
  <si>
    <t>Provedení povlak krytiny mechanicky kotvenou do betonu TI tl do 100 mm krajní pole, budova v do 18 m</t>
  </si>
  <si>
    <t>-1105130026</t>
  </si>
  <si>
    <t>"Hlava atiky" (4,12*2+15,08+1,2*4+10,28*2+11,48*2+7,2*2+2,4*2+7,88*2+1,2*2+13,72-0,35*4)*0,35</t>
  </si>
  <si>
    <t>130</t>
  </si>
  <si>
    <t>28322013</t>
  </si>
  <si>
    <t>fólie hydroizolační střešní mPVC mechanicky kotvená tl 1,5mm barevná</t>
  </si>
  <si>
    <t>4576636</t>
  </si>
  <si>
    <t>510,002*1,2</t>
  </si>
  <si>
    <t>131</t>
  </si>
  <si>
    <t>712391171</t>
  </si>
  <si>
    <t>Provedení povlakové krytiny střech do 10° podkladní textilní vrstvy</t>
  </si>
  <si>
    <t>117307479</t>
  </si>
  <si>
    <t>132</t>
  </si>
  <si>
    <t>69311067</t>
  </si>
  <si>
    <t>geotextilie netkaná separační, ochranná, filtrační, drenážní PP 250g/m2</t>
  </si>
  <si>
    <t>857867090</t>
  </si>
  <si>
    <t>133</t>
  </si>
  <si>
    <t>998712103</t>
  </si>
  <si>
    <t>Přesun hmot tonážní tonážní pro krytiny povlakové v objektech v do 24 m</t>
  </si>
  <si>
    <t>405702575</t>
  </si>
  <si>
    <t>713</t>
  </si>
  <si>
    <t>Izolace tepelné</t>
  </si>
  <si>
    <t>134</t>
  </si>
  <si>
    <t>713114123</t>
  </si>
  <si>
    <t>Tepelná foukaná izolace celulózová vlákna vodorovná do dutiny tl do 250 mm</t>
  </si>
  <si>
    <t>-1017390964</t>
  </si>
  <si>
    <t>"Celková plocha" (43,18*9,58-4,82*1,2*2+7,18*2,4*2+14,42*1,2)*0,25</t>
  </si>
  <si>
    <t>"Odpočet výtahových šachet" -(5*4*2)*0,25</t>
  </si>
  <si>
    <t>"Odpočet VZT" -0,9*0,9*6*0,25</t>
  </si>
  <si>
    <t>135</t>
  </si>
  <si>
    <t>998713103</t>
  </si>
  <si>
    <t>Přesun hmot tonážní pro izolace tepelné v objektech v do 24 m</t>
  </si>
  <si>
    <t>-1730256842</t>
  </si>
  <si>
    <t>762</t>
  </si>
  <si>
    <t>Konstrukce tesařské</t>
  </si>
  <si>
    <t>136</t>
  </si>
  <si>
    <t>762361313</t>
  </si>
  <si>
    <t>Konstrukční a vyrovnávací vrstva pod klempířské prvky (atiky) z desek dřevoštěpkových tl. 25 mm</t>
  </si>
  <si>
    <t>-2042348242</t>
  </si>
  <si>
    <t>137</t>
  </si>
  <si>
    <t>998762103</t>
  </si>
  <si>
    <t>Přesun hmot tonážní pro kce tesařské v objektech v do 24 m</t>
  </si>
  <si>
    <t>675263840</t>
  </si>
  <si>
    <t>764</t>
  </si>
  <si>
    <t>Konstrukce klempířské</t>
  </si>
  <si>
    <t>138</t>
  </si>
  <si>
    <t>764001811</t>
  </si>
  <si>
    <t>Demontáž dilatační lišty do suti</t>
  </si>
  <si>
    <t>-322815802</t>
  </si>
  <si>
    <t>139</t>
  </si>
  <si>
    <t>764002841</t>
  </si>
  <si>
    <t>Demontáž oplechování horních ploch zdí a nadezdívek do suti</t>
  </si>
  <si>
    <t>1862580117</t>
  </si>
  <si>
    <t>"Únikové schodiště - atika" (3,85+2,65+2,5)*2</t>
  </si>
  <si>
    <t>"KL/04" 123</t>
  </si>
  <si>
    <t>140</t>
  </si>
  <si>
    <t>764002851</t>
  </si>
  <si>
    <t>Demontáž oplechování parapetů do suti</t>
  </si>
  <si>
    <t>160677835</t>
  </si>
  <si>
    <t>"KL/01" 2,15*64</t>
  </si>
  <si>
    <t>"KL/02" 1,55*26</t>
  </si>
  <si>
    <t>"KL/03" 2,03*16</t>
  </si>
  <si>
    <t>141</t>
  </si>
  <si>
    <t>764004861</t>
  </si>
  <si>
    <t>Demontáž svodu do suti</t>
  </si>
  <si>
    <t>777677958</t>
  </si>
  <si>
    <t>"Únikové schodiště" 4,5*2</t>
  </si>
  <si>
    <t>142</t>
  </si>
  <si>
    <t>764011624</t>
  </si>
  <si>
    <t>Dilatační připojovací lišta z Pz s povrchovou úpravou včetně tmelení rš 200 mm</t>
  </si>
  <si>
    <t>81498865</t>
  </si>
  <si>
    <t>143</t>
  </si>
  <si>
    <t>764206105</t>
  </si>
  <si>
    <t>Montáž oplechování rovných parapetů rš do 400 mm</t>
  </si>
  <si>
    <t>-2020272328</t>
  </si>
  <si>
    <t>144</t>
  </si>
  <si>
    <t>M-764-010</t>
  </si>
  <si>
    <t>parapet z Al plechu s povrchovou úpravou tl. 1 mm, šířka cca 150 mm, ozn. KL/03</t>
  </si>
  <si>
    <t>326115969</t>
  </si>
  <si>
    <t>"KL/03" 1,98*16</t>
  </si>
  <si>
    <t>145</t>
  </si>
  <si>
    <t>M-764-020</t>
  </si>
  <si>
    <t>boční Al krytky před omítkou k parapetům z Al plechu, šířka cca 150 mm, ozn. KL/03</t>
  </si>
  <si>
    <t>pár</t>
  </si>
  <si>
    <t>2145818159</t>
  </si>
  <si>
    <t>146</t>
  </si>
  <si>
    <t>M-764-030</t>
  </si>
  <si>
    <t>parapet z Al plechu s povrchovou úpravou tl. 1 mm, šířka cca 340 mm, ozn. KL/01 a KL/02</t>
  </si>
  <si>
    <t>-2065327360</t>
  </si>
  <si>
    <t>"KL/01" 2,1*64</t>
  </si>
  <si>
    <t>"KL/02" 1,5*26</t>
  </si>
  <si>
    <t>147</t>
  </si>
  <si>
    <t>M-764-040</t>
  </si>
  <si>
    <t>boční Al krytky před omítkou k parapetům z Al plechu, šířka cca 340 mm, ozn. KL/01 a KL/02</t>
  </si>
  <si>
    <t>1929712713</t>
  </si>
  <si>
    <t>"KL/01" 64</t>
  </si>
  <si>
    <t>"KL/02" 26</t>
  </si>
  <si>
    <t>148</t>
  </si>
  <si>
    <t>764212663</t>
  </si>
  <si>
    <t>Oplechování rovné okapové hrany z Pz s povrchovou úpravou rš 250 mm</t>
  </si>
  <si>
    <t>-720551866</t>
  </si>
  <si>
    <t>"Okraj lodžie" 3,2*16</t>
  </si>
  <si>
    <t>149</t>
  </si>
  <si>
    <t>764214606-R</t>
  </si>
  <si>
    <t>Oplechování horních ploch a atik bez rohů z Pz s povrch úpravou mechanicky kotvené rš 550 mm</t>
  </si>
  <si>
    <t>-236719929</t>
  </si>
  <si>
    <t>150</t>
  </si>
  <si>
    <t>764215646</t>
  </si>
  <si>
    <t>Příplatek za zvýšenou pracnost při oplechování rohů nadezdívek(atik)z Pz s povrch úprav rš přes 400 mm</t>
  </si>
  <si>
    <t>1504995344</t>
  </si>
  <si>
    <t>151</t>
  </si>
  <si>
    <t>7649-010</t>
  </si>
  <si>
    <t>Dodávka a montáž oplechování trasy slaboproudu přes atiku, dl.cca 400 mm, Pz plech s povrchovou úpravou</t>
  </si>
  <si>
    <t>-328693931</t>
  </si>
  <si>
    <t>152</t>
  </si>
  <si>
    <t>998764103</t>
  </si>
  <si>
    <t>Přesun hmot tonážní pro konstrukce klempířské v objektech v do 24 m</t>
  </si>
  <si>
    <t>1354152939</t>
  </si>
  <si>
    <t>766</t>
  </si>
  <si>
    <t>Konstrukce truhlářské</t>
  </si>
  <si>
    <t>153</t>
  </si>
  <si>
    <t>7669-010</t>
  </si>
  <si>
    <t>Dodávka a montáž plastových vchodových dveří, 1/3 bezp.sklo 920/2025 mm, ozn. DV.1N</t>
  </si>
  <si>
    <t>571283981</t>
  </si>
  <si>
    <t>154</t>
  </si>
  <si>
    <t>998766203</t>
  </si>
  <si>
    <t>Přesun hmot procentní pro konstrukce truhlářské v objektech v do 24 m</t>
  </si>
  <si>
    <t>%</t>
  </si>
  <si>
    <t>405676514</t>
  </si>
  <si>
    <t>767</t>
  </si>
  <si>
    <t>Konstrukce zámečnické</t>
  </si>
  <si>
    <t>155</t>
  </si>
  <si>
    <t>767161214</t>
  </si>
  <si>
    <t>Montáž zábradlí rovného z profilové oceli do zdi do hmotnosti 30 kg</t>
  </si>
  <si>
    <t>1712503370</t>
  </si>
  <si>
    <t>"ZAM.01" 3,45*16</t>
  </si>
  <si>
    <t>156</t>
  </si>
  <si>
    <t>M-767-010</t>
  </si>
  <si>
    <t>zábradlí - replika stávajícího 4350/1000 mm, pozinkováno, (16 kusú), ozn. ZAM.01</t>
  </si>
  <si>
    <t>kg</t>
  </si>
  <si>
    <t>-998258494</t>
  </si>
  <si>
    <t>"Jackl 70/50/2mm" 3,45*16*3,602</t>
  </si>
  <si>
    <t>"Jackl 50/50/2mm" (3,45*2+1*3)*16*2,974</t>
  </si>
  <si>
    <t>"Jackl 30/30/2mm" (0,1+0,15)*16*1,718</t>
  </si>
  <si>
    <t>"Tr 20/2mm" 0,8*34*16*0,888</t>
  </si>
  <si>
    <t>"Spojovací materiál - 10%" 1063,242*0,1</t>
  </si>
  <si>
    <t>157</t>
  </si>
  <si>
    <t>767821114</t>
  </si>
  <si>
    <t>Montáž sestavy poštovních schránek zavěšených do 24 kusů</t>
  </si>
  <si>
    <t>474212613</t>
  </si>
  <si>
    <t>"OST.02" 4</t>
  </si>
  <si>
    <t>158</t>
  </si>
  <si>
    <t>55348208</t>
  </si>
  <si>
    <t>schránka listovní sestava nástěnná 2řadá počet 6ks</t>
  </si>
  <si>
    <t>1076576563</t>
  </si>
  <si>
    <t>159</t>
  </si>
  <si>
    <t>767821814</t>
  </si>
  <si>
    <t>Demontáž sestavy poštovních schránek zavěšených do 24 kusů</t>
  </si>
  <si>
    <t>-310986155</t>
  </si>
  <si>
    <t>160</t>
  </si>
  <si>
    <t>7679-010</t>
  </si>
  <si>
    <t>Dodávka a montáž ocelového kotevního kompletu zábradlí, pozinkováno (64 ks), ozn. ZAM.02</t>
  </si>
  <si>
    <t>-1772394808</t>
  </si>
  <si>
    <t>"Pásk. 50/5mm" 0,23*4*16*1,96</t>
  </si>
  <si>
    <t>"Pásk. 80/6mm" 0,16*4*16*3,77</t>
  </si>
  <si>
    <t>161</t>
  </si>
  <si>
    <t>7679-020</t>
  </si>
  <si>
    <t>Dodávka a montáž vnitřní výplně zábradlí z komůrkového polykarbonátu tl. min. 10 mm, v nerez U profilu (16ks), ozn. ZAM.03</t>
  </si>
  <si>
    <t>1332337943</t>
  </si>
  <si>
    <t>3,4*0,9*16</t>
  </si>
  <si>
    <t>162</t>
  </si>
  <si>
    <t>7679-030</t>
  </si>
  <si>
    <t>Dodávka a montáž ocelového únikového schodiště včetně pororoštů, zábradlí a pozinkování (2 kpl) ozn. ZAM.04</t>
  </si>
  <si>
    <t>-101912540</t>
  </si>
  <si>
    <t>"Jakl 80/80/3mm" 1,265*4*7,173*2</t>
  </si>
  <si>
    <t>"Jakl 60/40/2mm" (0,9*6+1,15*2+1,93*2)*2,974*2</t>
  </si>
  <si>
    <t>"Jakl 40/40/2mm" (1,15*2+1,93*2)*2,346*2</t>
  </si>
  <si>
    <t>"UPE 180 mm" (1,15+1,22)*2*16,1*2</t>
  </si>
  <si>
    <t>"L 40/40/4" (1,15+1,22)*2*2,42*2</t>
  </si>
  <si>
    <t>"Plech P10" ((1,925+0,3)*0,2*2+0,2*0,2*6)*80*2</t>
  </si>
  <si>
    <t>"Pororošt - stupně" 6*10,02*2</t>
  </si>
  <si>
    <t>"Pororošt - podesta" 1,2*1,2*40*2</t>
  </si>
  <si>
    <t>"Spojovací materiál 10%" 762,063*0,1</t>
  </si>
  <si>
    <t>163</t>
  </si>
  <si>
    <t>7679-040</t>
  </si>
  <si>
    <t>Dodávka a montáž ocelového přechodového podlahového plechu u únikového schodiště, dl. 1070 mm</t>
  </si>
  <si>
    <t>-1934455142</t>
  </si>
  <si>
    <t>164</t>
  </si>
  <si>
    <t>7679-050</t>
  </si>
  <si>
    <t>Dodávka a montáž dvojice držáků prádelních šňůr z ocelové pásoviny + 2x5 háčků ozn. OST.01</t>
  </si>
  <si>
    <t>-730447040</t>
  </si>
  <si>
    <t>165</t>
  </si>
  <si>
    <t>998767103</t>
  </si>
  <si>
    <t>Přesun hmot tonážní pro zámečnické konstrukce v objektech v do 24 m</t>
  </si>
  <si>
    <t>-803722840</t>
  </si>
  <si>
    <t>771</t>
  </si>
  <si>
    <t>Podlahy z dlaždic</t>
  </si>
  <si>
    <t>166</t>
  </si>
  <si>
    <t>771121011</t>
  </si>
  <si>
    <t>Nátěr penetrační na podlahu</t>
  </si>
  <si>
    <t>945243177</t>
  </si>
  <si>
    <t>"Lodžie - vodorovná" (1,35*3,06+0,9*0,12)*16</t>
  </si>
  <si>
    <t>"Vytažení na stěny" (1,35*2+0,12*2+3,06)*0,1*16</t>
  </si>
  <si>
    <t>167</t>
  </si>
  <si>
    <t>771161023</t>
  </si>
  <si>
    <t>Montáž profilu ukončujícího pro balkony a terasy</t>
  </si>
  <si>
    <t>263398589</t>
  </si>
  <si>
    <t>"U  okapu" 3,06*16</t>
  </si>
  <si>
    <t>168</t>
  </si>
  <si>
    <t>59054296</t>
  </si>
  <si>
    <t>profil ukončovací s okapničkou děrovaná hrana s drenáží barevný lak Al dl 2,5m v 10mm</t>
  </si>
  <si>
    <t>368295661</t>
  </si>
  <si>
    <t>169</t>
  </si>
  <si>
    <t>771474113</t>
  </si>
  <si>
    <t>Montáž soklů z dlaždic keramických rovných flexibilní lepidlo v do 120 mm</t>
  </si>
  <si>
    <t>1040732265</t>
  </si>
  <si>
    <t>"Lodžie" (1,35*2+0,12*2+3,06)*16</t>
  </si>
  <si>
    <t>170</t>
  </si>
  <si>
    <t>771574113</t>
  </si>
  <si>
    <t>Montáž podlah keramických hladkých lepených flexibilním lepidlem do 19 ks/m2</t>
  </si>
  <si>
    <t>2025192845</t>
  </si>
  <si>
    <t>"Lodžie" (1,41*3,06+0,9*0,12)*16</t>
  </si>
  <si>
    <t>171</t>
  </si>
  <si>
    <t>59761432</t>
  </si>
  <si>
    <t>dlažba keramická slinutá hladká do interiéru i exteriéru pro vysoké mechanické namáhání přes 22 do 25ks/m2</t>
  </si>
  <si>
    <t>-145111665</t>
  </si>
  <si>
    <t>(70,762+96*0,1)*1,1</t>
  </si>
  <si>
    <t>172</t>
  </si>
  <si>
    <t>771577111</t>
  </si>
  <si>
    <t>Příplatek k montáži podlah keramických lepených flexibilním lepidlem za plochu do 5 m2</t>
  </si>
  <si>
    <t>-810531701</t>
  </si>
  <si>
    <t>173</t>
  </si>
  <si>
    <t>771591112</t>
  </si>
  <si>
    <t>Izolace pod dlažbu nátěrem nebo stěrkou ve dvou vrstvách</t>
  </si>
  <si>
    <t>1197503184</t>
  </si>
  <si>
    <t>174</t>
  </si>
  <si>
    <t>771591118-R</t>
  </si>
  <si>
    <t>Spárování polymerovým tmelem</t>
  </si>
  <si>
    <t>919697817</t>
  </si>
  <si>
    <t>"Dlažba/soklík" (1,35*2+0,12*2+3,06)*16</t>
  </si>
  <si>
    <t>175</t>
  </si>
  <si>
    <t>771591123</t>
  </si>
  <si>
    <t>Podlahy separační provazec do pružných spar průměru 8 mm</t>
  </si>
  <si>
    <t>504703664</t>
  </si>
  <si>
    <t>176</t>
  </si>
  <si>
    <t>771591241</t>
  </si>
  <si>
    <t>Izolace těsnícími pásy vnitřní kout</t>
  </si>
  <si>
    <t>592111801</t>
  </si>
  <si>
    <t>3*16</t>
  </si>
  <si>
    <t>177</t>
  </si>
  <si>
    <t>771591242</t>
  </si>
  <si>
    <t>Izolace těsnícími pásy vnější roh</t>
  </si>
  <si>
    <t>1499974416</t>
  </si>
  <si>
    <t>178</t>
  </si>
  <si>
    <t>771591264</t>
  </si>
  <si>
    <t>Izolace těsnícími pásy mezi podlahou a stěnou</t>
  </si>
  <si>
    <t>2010564978</t>
  </si>
  <si>
    <t>"U stěn" (1,35*2+0,12*2+3,06)*16</t>
  </si>
  <si>
    <t>179</t>
  </si>
  <si>
    <t>771591266</t>
  </si>
  <si>
    <t>Izolace podlahy těsnícími pásy s spojením na ukončovací profil</t>
  </si>
  <si>
    <t>1133374660</t>
  </si>
  <si>
    <t>180</t>
  </si>
  <si>
    <t>998771103</t>
  </si>
  <si>
    <t>Přesun hmot tonážní pro podlahy z dlaždic v objektech v do 24 m</t>
  </si>
  <si>
    <t>1472706281</t>
  </si>
  <si>
    <t>781</t>
  </si>
  <si>
    <t>Dokončovací práce - obklady</t>
  </si>
  <si>
    <t>181</t>
  </si>
  <si>
    <t>781121011</t>
  </si>
  <si>
    <t>Nátěr penetrační na stěnu</t>
  </si>
  <si>
    <t>-137806852</t>
  </si>
  <si>
    <t>"Hlavní vstupy" (1,14*2+0,6*2)*2,62*2</t>
  </si>
  <si>
    <t>182</t>
  </si>
  <si>
    <t>781151031</t>
  </si>
  <si>
    <t>Celoplošné vyrovnání podkladu stěrkou tl 3 mm</t>
  </si>
  <si>
    <t>1917231048</t>
  </si>
  <si>
    <t>183</t>
  </si>
  <si>
    <t>781151041</t>
  </si>
  <si>
    <t>Příplatek k cenám celoplošné vyrovnání stěrkou za každý další 1 mm přes tl  3 mm</t>
  </si>
  <si>
    <t>-1615957716</t>
  </si>
  <si>
    <t>18,235*2</t>
  </si>
  <si>
    <t>184</t>
  </si>
  <si>
    <t>781494111</t>
  </si>
  <si>
    <t>Plastové profily rohové lepené flexibilním lepidlem</t>
  </si>
  <si>
    <t>2120587379</t>
  </si>
  <si>
    <t>2,62*4*2</t>
  </si>
  <si>
    <t>185</t>
  </si>
  <si>
    <t>781774113</t>
  </si>
  <si>
    <t>Montáž obkladů vnějších z dlaždic keramických hladkých do 12 ks/m2 lepených flexibilním lepidlem</t>
  </si>
  <si>
    <t>-1792273298</t>
  </si>
  <si>
    <t>186</t>
  </si>
  <si>
    <t>59761011</t>
  </si>
  <si>
    <t>dlažba keramická slinutá hladká do interiéru i exteriéru do 9ks/m2</t>
  </si>
  <si>
    <t>657041684</t>
  </si>
  <si>
    <t>18,235*1,1</t>
  </si>
  <si>
    <t>187</t>
  </si>
  <si>
    <t>781779191</t>
  </si>
  <si>
    <t>Příplatek k montáži obkladů vnějších z dlaždic keramických za plochu do 10 m2</t>
  </si>
  <si>
    <t>193973852</t>
  </si>
  <si>
    <t>188</t>
  </si>
  <si>
    <t>998781103</t>
  </si>
  <si>
    <t>Přesun hmot tonážní pro obklady keramické v objektech v do 24 m</t>
  </si>
  <si>
    <t>-1060100327</t>
  </si>
  <si>
    <t>784</t>
  </si>
  <si>
    <t>Dokončovací práce - malby a tapety</t>
  </si>
  <si>
    <t>189</t>
  </si>
  <si>
    <t>784111011</t>
  </si>
  <si>
    <t>Obroušení podkladu omítnutého v místnostech výšky do 3,80 m</t>
  </si>
  <si>
    <t>-1084016465</t>
  </si>
  <si>
    <t>"U únikového schodiště" 2,35*4,15*2</t>
  </si>
  <si>
    <t>190</t>
  </si>
  <si>
    <t>784181101</t>
  </si>
  <si>
    <t>Základní akrylátová jednonásobná penetrace podkladu v místnostech výšky do 3,80 m</t>
  </si>
  <si>
    <t>-1773039172</t>
  </si>
  <si>
    <t>191</t>
  </si>
  <si>
    <t>784221101</t>
  </si>
  <si>
    <t>Dvojnásobné bílé malby ze směsí za sucha dobře otěruvzdorných v místnostech do 3,80 m</t>
  </si>
  <si>
    <t>403658612</t>
  </si>
  <si>
    <t>VRN</t>
  </si>
  <si>
    <t>Vedlejší rozpočtové náklady</t>
  </si>
  <si>
    <t>VRN1</t>
  </si>
  <si>
    <t>Průzkumné, geodetické a projektové práce</t>
  </si>
  <si>
    <t>192</t>
  </si>
  <si>
    <t>013002000</t>
  </si>
  <si>
    <t>Projektové práce - dokumentace skutečného provedení</t>
  </si>
  <si>
    <t>kpl</t>
  </si>
  <si>
    <t>CS ÚRS 2018 02</t>
  </si>
  <si>
    <t>1024</t>
  </si>
  <si>
    <t>223164096</t>
  </si>
  <si>
    <t>VRN3</t>
  </si>
  <si>
    <t>Zařízení staveniště</t>
  </si>
  <si>
    <t>193</t>
  </si>
  <si>
    <t>030001000</t>
  </si>
  <si>
    <t>-1791568214</t>
  </si>
  <si>
    <t>194</t>
  </si>
  <si>
    <t>070001000</t>
  </si>
  <si>
    <t>Provozní vlivy - užívání objektu nájemníky po dobu výstavby, opatření pro ochranu ptactva dle požadavku ČESON, výtažné a odtrhové zkoušky</t>
  </si>
  <si>
    <t>-1960177374</t>
  </si>
  <si>
    <t>Soupis:</t>
  </si>
  <si>
    <t>011 - BD č.p. 1163-1164 - elektroinstalace</t>
  </si>
  <si>
    <t>741 - Svítidla D+M</t>
  </si>
  <si>
    <t>742 - El.instalační prvky D+M</t>
  </si>
  <si>
    <t>743 - El.instalační kabely D+M</t>
  </si>
  <si>
    <t>744 - Hromosvod D+M</t>
  </si>
  <si>
    <t>745 - Ostatní</t>
  </si>
  <si>
    <t>741</t>
  </si>
  <si>
    <t>Svítidla D+M</t>
  </si>
  <si>
    <t>741001</t>
  </si>
  <si>
    <t>Svít. žárovkové; nástěnné; IP 54/tř. II; 1x60W, včetně žárovky a krytu</t>
  </si>
  <si>
    <t>57544580</t>
  </si>
  <si>
    <t>741002</t>
  </si>
  <si>
    <t>Montáž</t>
  </si>
  <si>
    <t>hod</t>
  </si>
  <si>
    <t>1714012366</t>
  </si>
  <si>
    <t>742</t>
  </si>
  <si>
    <t>El.instalační prvky D+M</t>
  </si>
  <si>
    <t>742001</t>
  </si>
  <si>
    <t>Vypínač jednopólový; nástěnný; IP 44; 230V/10A</t>
  </si>
  <si>
    <t>-122158413</t>
  </si>
  <si>
    <t>742002</t>
  </si>
  <si>
    <t>Jistič 1fx 10,0 A</t>
  </si>
  <si>
    <t>-1365374108</t>
  </si>
  <si>
    <t>742003</t>
  </si>
  <si>
    <t>El. instal krabice; svorkovnice 4mm2; IP 44</t>
  </si>
  <si>
    <t>585373965</t>
  </si>
  <si>
    <t>742004</t>
  </si>
  <si>
    <t>Lišta PVC elinstalační vkládací; 20/20 mm</t>
  </si>
  <si>
    <t>1618204818</t>
  </si>
  <si>
    <t>742005</t>
  </si>
  <si>
    <t>Ocelová originální samonosná konstrukce s dvířky a opláštěním Náčrt č. 1</t>
  </si>
  <si>
    <t>-98984027</t>
  </si>
  <si>
    <t>742006</t>
  </si>
  <si>
    <t>-1619748605</t>
  </si>
  <si>
    <t>743</t>
  </si>
  <si>
    <t>El.instalační kabely D+M</t>
  </si>
  <si>
    <t>743001</t>
  </si>
  <si>
    <t>Kabel Cu silový; PVC; 750V; 3x1,5 mm2</t>
  </si>
  <si>
    <t>1308370599</t>
  </si>
  <si>
    <t>743002</t>
  </si>
  <si>
    <t>Kabel Cu silový; PVC; 750V; 3x2,5 mm2</t>
  </si>
  <si>
    <t>693747469</t>
  </si>
  <si>
    <t>743003</t>
  </si>
  <si>
    <t>715701733</t>
  </si>
  <si>
    <t>744</t>
  </si>
  <si>
    <t>Hromosvod D+M</t>
  </si>
  <si>
    <t>744001</t>
  </si>
  <si>
    <t>Pomocný jímač PJ1 z drátu AlMgSi prům 8 mm/l=0,4m + svorky SS</t>
  </si>
  <si>
    <t>-774132800</t>
  </si>
  <si>
    <t>744002</t>
  </si>
  <si>
    <t>Svorka křížová FeZn</t>
  </si>
  <si>
    <t>-2043309744</t>
  </si>
  <si>
    <t>744003</t>
  </si>
  <si>
    <t>Spojovací svorka FeZn</t>
  </si>
  <si>
    <t>58451201</t>
  </si>
  <si>
    <t>744004</t>
  </si>
  <si>
    <t>Drát FeZn prům. 8 mm</t>
  </si>
  <si>
    <t>-1514800965</t>
  </si>
  <si>
    <t>744005</t>
  </si>
  <si>
    <t>Drát AlMgSi prům. 8 mm</t>
  </si>
  <si>
    <t>483898789</t>
  </si>
  <si>
    <t>744006</t>
  </si>
  <si>
    <t>Jímací tyč FeZn PJ2, l=1,0 m; ochranná stříška</t>
  </si>
  <si>
    <t>-1178009623</t>
  </si>
  <si>
    <t>744007</t>
  </si>
  <si>
    <t>Podpěry vedení FeZn zeď</t>
  </si>
  <si>
    <t>567947548</t>
  </si>
  <si>
    <t>744008</t>
  </si>
  <si>
    <t>Podstavec betonový; podložka pro mPVC krytinu; montážní základna PV na pultovou střechu</t>
  </si>
  <si>
    <t>789990282</t>
  </si>
  <si>
    <t>744009</t>
  </si>
  <si>
    <t>Podstavec betonový; podložka pro mPVC krytinu; izolovaný držák vedení-distanční tyč l=0,3 m na pultovou střechu</t>
  </si>
  <si>
    <t>1403834877</t>
  </si>
  <si>
    <t>744010</t>
  </si>
  <si>
    <t>Izolovaný držák vedení-stožár l=0,3 m</t>
  </si>
  <si>
    <t>1768597758</t>
  </si>
  <si>
    <t>744011</t>
  </si>
  <si>
    <t>Zkušební svorka FeZn</t>
  </si>
  <si>
    <t>-205424841</t>
  </si>
  <si>
    <t>744012</t>
  </si>
  <si>
    <t>Izolovaný držák jímací tyč-ocelová trubka l=0,3 m</t>
  </si>
  <si>
    <t>140505591</t>
  </si>
  <si>
    <t>744013</t>
  </si>
  <si>
    <t>Připojovací svorka FeZn</t>
  </si>
  <si>
    <t>-410799888</t>
  </si>
  <si>
    <t>744014</t>
  </si>
  <si>
    <t>Označovací štítek</t>
  </si>
  <si>
    <t>1071536704</t>
  </si>
  <si>
    <t>744015</t>
  </si>
  <si>
    <t>Okapová svorka FeZn</t>
  </si>
  <si>
    <t>83115225</t>
  </si>
  <si>
    <t>744016</t>
  </si>
  <si>
    <t>Podpěry vedení prodloužené tl=0,14m FeZn</t>
  </si>
  <si>
    <t>1477224970</t>
  </si>
  <si>
    <t>744017</t>
  </si>
  <si>
    <t>Podpěry vedení plech a podložka proti prořezání</t>
  </si>
  <si>
    <t>-1107476126</t>
  </si>
  <si>
    <t>744018</t>
  </si>
  <si>
    <t>Bezpečnostní tabulka PVC</t>
  </si>
  <si>
    <t>-1638973048</t>
  </si>
  <si>
    <t>744019</t>
  </si>
  <si>
    <t>Doprava</t>
  </si>
  <si>
    <t>Kč</t>
  </si>
  <si>
    <t>-180914179</t>
  </si>
  <si>
    <t>744020</t>
  </si>
  <si>
    <t>Drobný montážní materiál</t>
  </si>
  <si>
    <t>480131900</t>
  </si>
  <si>
    <t>744021</t>
  </si>
  <si>
    <t>858770732</t>
  </si>
  <si>
    <t>744022</t>
  </si>
  <si>
    <t>Revize hromosvodu</t>
  </si>
  <si>
    <t>129422804</t>
  </si>
  <si>
    <t>744023</t>
  </si>
  <si>
    <t>Demontáž</t>
  </si>
  <si>
    <t>2005375287</t>
  </si>
  <si>
    <t>745</t>
  </si>
  <si>
    <t>Ostatní</t>
  </si>
  <si>
    <t>745001</t>
  </si>
  <si>
    <t>Drobný elektroinstalační a montážní materiál</t>
  </si>
  <si>
    <t>-480374528</t>
  </si>
  <si>
    <t>745002</t>
  </si>
  <si>
    <t>Demontáž elektro NN</t>
  </si>
  <si>
    <t>-1341116043</t>
  </si>
  <si>
    <t>745003</t>
  </si>
  <si>
    <t>Demontáž/monáž stávajících vedení</t>
  </si>
  <si>
    <t>1101764002</t>
  </si>
  <si>
    <t>745006</t>
  </si>
  <si>
    <t>Likvidace odpadu</t>
  </si>
  <si>
    <t>-1187265654</t>
  </si>
  <si>
    <t>745008</t>
  </si>
  <si>
    <t>Demontáž/motáž zvonkové tablo</t>
  </si>
  <si>
    <t>-992752899</t>
  </si>
  <si>
    <t>020 - SO 02 - Bytový dům č.p. 1165-1166</t>
  </si>
  <si>
    <t>"Podhled zakládací lišty" (4,12*2+15,08+1,2*4+10,28*2+11,48*2+7,2*2+2,4*2+7,88*2+1,2*2+13,72-5,9-1,01*2-10,3)*0,14</t>
  </si>
  <si>
    <t>"1.PP" (11,2+5,6+(10,275*2+14,8+4,125*2)*2+1,15*4+1,2*2+2,4*2-3,25*2-10,3)*2,42</t>
  </si>
  <si>
    <t>"Odpočet trafostanice" -10,3*1,2</t>
  </si>
  <si>
    <t>"OK/1.2" -1,44*1,6*23</t>
  </si>
  <si>
    <t>1002,847*1,05</t>
  </si>
  <si>
    <t>"OK/1.2" (1,44+1,6)*2*23</t>
  </si>
  <si>
    <t>"OK/1.2" (1,44+1,6*2)*23*0,15*1,05</t>
  </si>
  <si>
    <t>"OK/1.2" 1,44*23*0,15*1,05</t>
  </si>
  <si>
    <t>"Pás u dolního okraje" (4,12*2+15,08+1,2*4+10,28*2+11,48*2+7,2*2+2,4*2+7,88*2+1,2*2+13,72-5,9+1,1*6-1,01*2+0,6*4-10,3)*0,23</t>
  </si>
  <si>
    <t>26,105*1,05</t>
  </si>
  <si>
    <t>25,219+145,494+1002,846</t>
  </si>
  <si>
    <t>"KZS 140mm" 4,12*2+15,08+1,2*4+10,28*2+11,48*2+7,2*2+2,4*2+7,88*2+1,2*2+13,72-5,9-1,01*2-10,3</t>
  </si>
  <si>
    <t>"Trafostanice" 10,3</t>
  </si>
  <si>
    <t>104,5*1,1</t>
  </si>
  <si>
    <t>M-622-010</t>
  </si>
  <si>
    <t>ukončovací ličta pro napojení na oplechování</t>
  </si>
  <si>
    <t>162902467</t>
  </si>
  <si>
    <t>10,3*1,1</t>
  </si>
  <si>
    <t>"OK/1.2" (1,44+1,57*2)*23</t>
  </si>
  <si>
    <t>"U č.p.1164" 12,48</t>
  </si>
  <si>
    <t>635,36*1,1</t>
  </si>
  <si>
    <t>"OK/1.2" -1,5*1,6*23</t>
  </si>
  <si>
    <t>"OK/1.2" (1,44+1,6*2)*23*0,15</t>
  </si>
  <si>
    <t>"1.PP" ((10,275+4,125+7,2+2,4+3,975+0,4)+14,8+1,2*6+14-10,3)*2,42</t>
  </si>
  <si>
    <t>"OK/1.2" (1,44+1,6*2)*23*0,3</t>
  </si>
  <si>
    <t>(7+5+1)*2,42</t>
  </si>
  <si>
    <t>"OK/1.2" 1,44*1,6*23</t>
  </si>
  <si>
    <t>9499-010</t>
  </si>
  <si>
    <t>Příplatek na provedení lešení na střeše objektu trafostanice</t>
  </si>
  <si>
    <t>-1096690219</t>
  </si>
  <si>
    <t>-1567420160</t>
  </si>
  <si>
    <t>"Viz. omítky" 73,202+1616,931</t>
  </si>
  <si>
    <t>102,186*18 'Přepočtené koeficientem množství</t>
  </si>
  <si>
    <t>102,292-23,175-66,404</t>
  </si>
  <si>
    <t>"Trafostanice" 6,11*0,3*2</t>
  </si>
  <si>
    <t>764001821</t>
  </si>
  <si>
    <t>Demontáž krytiny ze svitků nebo tabulí do suti</t>
  </si>
  <si>
    <t>-1029162352</t>
  </si>
  <si>
    <t>"KL/05" 11,3*(0,2+6,25+0,2+0,1)</t>
  </si>
  <si>
    <t>"Vytažení na atiku" (0,15+0,6)/2*6,11*2</t>
  </si>
  <si>
    <t>"Trafostanice" 6,25*2</t>
  </si>
  <si>
    <t>"KL/02" 1,55*25</t>
  </si>
  <si>
    <t>764004801</t>
  </si>
  <si>
    <t>Demontáž podokapního žlabu do suti</t>
  </si>
  <si>
    <t>2052224053</t>
  </si>
  <si>
    <t>"Trafostanice" 9,8</t>
  </si>
  <si>
    <t>"Trafostanice" 4</t>
  </si>
  <si>
    <t>764111641</t>
  </si>
  <si>
    <t>Krytina střechy rovné drážkováním ze svitků z Pz plechu s povrchovou úpravou do rš 670 mm sklonu do 30°</t>
  </si>
  <si>
    <t>-1833468017</t>
  </si>
  <si>
    <t>"KL/05 - plocha" 6,11*9,7</t>
  </si>
  <si>
    <t>"Vytažení na stěnu" 10,3*(0,42+0,14)</t>
  </si>
  <si>
    <t>"Přetažení u okapu" 9,7*0,1</t>
  </si>
  <si>
    <t>"KL/02" 1,5*25</t>
  </si>
  <si>
    <t>"KL/02" 25</t>
  </si>
  <si>
    <t>764214606</t>
  </si>
  <si>
    <t>Oplechování horních ploch a atik bez rohů z Pz s povrch úpravou mechanicky kotvené rš 500 mm</t>
  </si>
  <si>
    <t>1304599993</t>
  </si>
  <si>
    <t>"KL/05" 6,11*2</t>
  </si>
  <si>
    <t>764511602</t>
  </si>
  <si>
    <t>Žlab podokapní půlkruhový z Pz s povrchovou úpravou rš 330 mm</t>
  </si>
  <si>
    <t>1703953888</t>
  </si>
  <si>
    <t>764511642</t>
  </si>
  <si>
    <t>Kotlík oválný (trychtýřový) pro podokapní žlaby z Pz s povrchovou úpravou 330/100 mm</t>
  </si>
  <si>
    <t>591255492</t>
  </si>
  <si>
    <t>764518622</t>
  </si>
  <si>
    <t>Svody kruhové včetně objímek, kolen, odskoků z Pz s povrchovou úpravou průměru 100 mm</t>
  </si>
  <si>
    <t>2030908923</t>
  </si>
  <si>
    <t>"Spojivací materiál - 10%" 1063,242*0,1</t>
  </si>
  <si>
    <t>7679-060</t>
  </si>
  <si>
    <t>Vyčištění, příp. oprava stáv. venkovních sušáků na prádlo, ozn. OST.01</t>
  </si>
  <si>
    <t>2019373701</t>
  </si>
  <si>
    <t>195</t>
  </si>
  <si>
    <t>196</t>
  </si>
  <si>
    <t>197</t>
  </si>
  <si>
    <t>198</t>
  </si>
  <si>
    <t>199</t>
  </si>
  <si>
    <t>200</t>
  </si>
  <si>
    <t>201</t>
  </si>
  <si>
    <t>021 - BD č.p. 1165-1166 - elektroinstalace</t>
  </si>
  <si>
    <t>-1736122179</t>
  </si>
  <si>
    <t>-177924111</t>
  </si>
  <si>
    <t>-1474557587</t>
  </si>
  <si>
    <t>-1624469778</t>
  </si>
  <si>
    <t>168559731</t>
  </si>
  <si>
    <t>-1205568818</t>
  </si>
  <si>
    <t>-1553347733</t>
  </si>
  <si>
    <t>1173101607</t>
  </si>
  <si>
    <t>590537290</t>
  </si>
  <si>
    <t>-1395425755</t>
  </si>
  <si>
    <t>591070081</t>
  </si>
  <si>
    <t>-64411367</t>
  </si>
  <si>
    <t>-1336821245</t>
  </si>
  <si>
    <t>-565306648</t>
  </si>
  <si>
    <t>2100978278</t>
  </si>
  <si>
    <t>2127970741</t>
  </si>
  <si>
    <t>-188102703</t>
  </si>
  <si>
    <t>912159903</t>
  </si>
  <si>
    <t>-50858455</t>
  </si>
  <si>
    <t>2036939143</t>
  </si>
  <si>
    <t>1104174801</t>
  </si>
  <si>
    <t>1563788063</t>
  </si>
  <si>
    <t>-443512785</t>
  </si>
  <si>
    <t>-625040973</t>
  </si>
  <si>
    <t>854447548</t>
  </si>
  <si>
    <t>-738720727</t>
  </si>
  <si>
    <t>959919989</t>
  </si>
  <si>
    <t>-229640410</t>
  </si>
  <si>
    <t>1690289613</t>
  </si>
  <si>
    <t>-1935153526</t>
  </si>
  <si>
    <t>421207843</t>
  </si>
  <si>
    <t>-844290274</t>
  </si>
  <si>
    <t>1167974112</t>
  </si>
  <si>
    <t>-463237924</t>
  </si>
  <si>
    <t>1175646690</t>
  </si>
  <si>
    <t>-445608510</t>
  </si>
  <si>
    <t>370684829</t>
  </si>
  <si>
    <t>-1403543771</t>
  </si>
  <si>
    <t>1090772937</t>
  </si>
  <si>
    <t>030 - SO 03 - Bytový dům č.p. 1167-1168</t>
  </si>
  <si>
    <t>"Podhled zakládací lišty" (11,48*2+(10,28*2+15,08+4,12*2)*2+1,2*6+2,4*2-1,01*2)*0,14</t>
  </si>
  <si>
    <t>"1.PP" (11,2*2+(10,275*2+14,8+4,125*2)*2+1,15*4+1,2*2+2,4*2-3,25*2)*2,42</t>
  </si>
  <si>
    <t>"Hlavní plocha" (4,12*2+15,08+1,2*4+10,28*2+11,48*2+7,2*2+2,4*2+7,88*2+1,2*2+13,72)*(12,48-0,23)</t>
  </si>
  <si>
    <t>"OK/1.2" -1,44*1,6*20</t>
  </si>
  <si>
    <t>1094,393*1,05</t>
  </si>
  <si>
    <t>"OK/1.2" (1,44+1,6)*2*20</t>
  </si>
  <si>
    <t>"OK/1.2" (1,44+1,6*2)*20*0,15*1,05</t>
  </si>
  <si>
    <t>"OK/1.2" 1,44*20*0,15*1,05</t>
  </si>
  <si>
    <t>"Pás u dolního okraje" (4,12*2+15,08+1,2*4+10,28*2+11,48*2+7,2*2+2,4*2+7,88*2+1,2*2+13,72+1,1*6-1,01*2+0,6*4)*0,23</t>
  </si>
  <si>
    <t>29,831*1,05</t>
  </si>
  <si>
    <t>25,219+145,494+1094,393</t>
  </si>
  <si>
    <t>"KZS 140mm" 4,12*2+15,08+1,2*4+10,28*2+11,48*2+7,2*2+2,4*2+7,88*2+1,2*2+13,72-1,01*2</t>
  </si>
  <si>
    <t>120,7*1,1</t>
  </si>
  <si>
    <t>"Rohy objektu" 12,48*12</t>
  </si>
  <si>
    <t>230,72*1,1</t>
  </si>
  <si>
    <t>"1. - 4.NP - hlavní plocha" (4,12*2+15,08+1,2*4+10,28*2+11,48*2+7,2*2+2,4*2+7,88*2+1,2*2+13,72-0,14*4)*12,48</t>
  </si>
  <si>
    <t>"OK/1.2" -1,5*1,6*20</t>
  </si>
  <si>
    <t>"OK/1.2" (1,44+1,6*2)*20*0,15</t>
  </si>
  <si>
    <t>"Hlavní plocha" (4,12*2+15,08+1,2*4+10,28*2+11,48*2+7,2*2+2,4*2+7,88*2+1,2*2+13,72)*12,48</t>
  </si>
  <si>
    <t>"OK/1.2" (1,44+1,6*2)*20*0,3</t>
  </si>
  <si>
    <t>(7+5+3+3)*2,42</t>
  </si>
  <si>
    <t>"OK/1.2" 1,44*1,6*20</t>
  </si>
  <si>
    <t>(4,12*2+15,08+1,2*4+10,28*2+11,48*2+7,2*2+2,4*2+7,88*2+1,2*2+13,72+1,1*8)*14,9</t>
  </si>
  <si>
    <t>1959,648*91</t>
  </si>
  <si>
    <t>(4,12*2+15,08+1,2*4+10,28*2+11,48*2+7,2*2+2,4*2+7,88*2+1,2*2+13,72)*8</t>
  </si>
  <si>
    <t>981,76*60</t>
  </si>
  <si>
    <t>-46818421</t>
  </si>
  <si>
    <t>"Viz. omítky" 73,202+1746,513</t>
  </si>
  <si>
    <t>9899-010</t>
  </si>
  <si>
    <t>Zřízení prostupu střešním souvrstvím prům. cca 100 mm pro vedení slaboproudu</t>
  </si>
  <si>
    <t>-648662029</t>
  </si>
  <si>
    <t>102,364*18 'Přepočtené koeficientem množství</t>
  </si>
  <si>
    <t>102,471-23,175-66,404</t>
  </si>
  <si>
    <t>"VZT - boky" (0,9*4*5+1,1*4*8)*0,3</t>
  </si>
  <si>
    <t>"Vylézáky" (1,5+1,1)*2*2*0,3</t>
  </si>
  <si>
    <t>"VZT - boky" 0,9*4*5+1,1*4*8</t>
  </si>
  <si>
    <t>"Vylézáky" (1,5+1,1)*2*2</t>
  </si>
  <si>
    <t>"Vnější okraj atiky" 4,12*2+15,08+1,2*4+10,28*2+11,48*2+7,2*2+2,4*2+7,88*2+1,2*2+13,72</t>
  </si>
  <si>
    <t>551,802*1,2</t>
  </si>
  <si>
    <t>7129-010</t>
  </si>
  <si>
    <t>Zakrytí a zaizolování prostupu střešním pláštěm pro vedení slaboproudu - prům. cca 100 mm</t>
  </si>
  <si>
    <t>-280181769</t>
  </si>
  <si>
    <t>"Vylézáky" -(1,5*1,1)*2*0,25</t>
  </si>
  <si>
    <t>"KL/02" 1,55*22</t>
  </si>
  <si>
    <t>"KL/02" 1,5*22</t>
  </si>
  <si>
    <t>"KL/02" 22</t>
  </si>
  <si>
    <t>1558138860</t>
  </si>
  <si>
    <t>7679-070</t>
  </si>
  <si>
    <t>Vyčištění, příp. oprava stáv.  komínku odvětrání radonu, ozn. OST.01</t>
  </si>
  <si>
    <t>590922795</t>
  </si>
  <si>
    <t>7679-080</t>
  </si>
  <si>
    <t>Vyčištění, příp. oprava stáv. anténního stožáru na střeše, ozn. OST.01</t>
  </si>
  <si>
    <t>-377398397</t>
  </si>
  <si>
    <t>031 - BD č.p. 1167-1168 - elektroinstalace</t>
  </si>
  <si>
    <t>1037913818</t>
  </si>
  <si>
    <t>1713609584</t>
  </si>
  <si>
    <t>-1993030771</t>
  </si>
  <si>
    <t>2131026496</t>
  </si>
  <si>
    <t>2101008581</t>
  </si>
  <si>
    <t>261890387</t>
  </si>
  <si>
    <t>-566384375</t>
  </si>
  <si>
    <t>-220345000</t>
  </si>
  <si>
    <t>814167572</t>
  </si>
  <si>
    <t>2119583552</t>
  </si>
  <si>
    <t>1114121653</t>
  </si>
  <si>
    <t>223878922</t>
  </si>
  <si>
    <t>-1793560170</t>
  </si>
  <si>
    <t>503667091</t>
  </si>
  <si>
    <t>1996242225</t>
  </si>
  <si>
    <t>-1067081663</t>
  </si>
  <si>
    <t>-567842667</t>
  </si>
  <si>
    <t>7440071</t>
  </si>
  <si>
    <t>Jímací tyč JP20, l=2m, ochranná stříška, stojan na pultovou střechu, betonový podstavec, podložka pod mPVC krytinu</t>
  </si>
  <si>
    <t>-2059425504</t>
  </si>
  <si>
    <t>-1498267844</t>
  </si>
  <si>
    <t>853920060</t>
  </si>
  <si>
    <t>-1247717240</t>
  </si>
  <si>
    <t>867399187</t>
  </si>
  <si>
    <t>1949327283</t>
  </si>
  <si>
    <t>-951178893</t>
  </si>
  <si>
    <t>-1456904502</t>
  </si>
  <si>
    <t>1538685279</t>
  </si>
  <si>
    <t>1703256114</t>
  </si>
  <si>
    <t>-1238246879</t>
  </si>
  <si>
    <t>7440171</t>
  </si>
  <si>
    <t>Připojovací svorka FeZn jímací tyč</t>
  </si>
  <si>
    <t>327388801</t>
  </si>
  <si>
    <t>-1725079008</t>
  </si>
  <si>
    <t>212420933</t>
  </si>
  <si>
    <t>-1620994449</t>
  </si>
  <si>
    <t>893598655</t>
  </si>
  <si>
    <t>-1948263435</t>
  </si>
  <si>
    <t>470802007</t>
  </si>
  <si>
    <t>683487611</t>
  </si>
  <si>
    <t>1398466335</t>
  </si>
  <si>
    <t>-1857774124</t>
  </si>
  <si>
    <t>-1502207477</t>
  </si>
  <si>
    <t>1489954631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</si>
</sst>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7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9" t="s">
        <v>15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1"/>
      <c r="AQ5" s="21"/>
      <c r="AR5" s="19"/>
      <c r="BE5" s="266" t="s">
        <v>16</v>
      </c>
      <c r="BS5" s="16" t="s">
        <v>6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71" t="s">
        <v>18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1"/>
      <c r="AQ6" s="21"/>
      <c r="AR6" s="19"/>
      <c r="BE6" s="267"/>
      <c r="BS6" s="16" t="s">
        <v>6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67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6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7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26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6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7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67"/>
      <c r="BS13" s="16" t="s">
        <v>6</v>
      </c>
    </row>
    <row r="14" spans="1:74" ht="12.75">
      <c r="B14" s="20"/>
      <c r="C14" s="21"/>
      <c r="D14" s="21"/>
      <c r="E14" s="272" t="s">
        <v>30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6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7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26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7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7"/>
      <c r="BS18" s="16" t="s">
        <v>8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267"/>
      <c r="BS19" s="16" t="s">
        <v>8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7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7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7"/>
    </row>
    <row r="23" spans="1:71" s="1" customFormat="1" ht="16.5" customHeight="1">
      <c r="B23" s="20"/>
      <c r="C23" s="21"/>
      <c r="D23" s="21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1"/>
      <c r="AP23" s="21"/>
      <c r="AQ23" s="21"/>
      <c r="AR23" s="19"/>
      <c r="BE23" s="26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7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5">
        <f>ROUND(AG94,0)</f>
        <v>0</v>
      </c>
      <c r="AL26" s="276"/>
      <c r="AM26" s="276"/>
      <c r="AN26" s="276"/>
      <c r="AO26" s="276"/>
      <c r="AP26" s="35"/>
      <c r="AQ26" s="35"/>
      <c r="AR26" s="38"/>
      <c r="BE26" s="26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7" t="s">
        <v>38</v>
      </c>
      <c r="M28" s="277"/>
      <c r="N28" s="277"/>
      <c r="O28" s="277"/>
      <c r="P28" s="277"/>
      <c r="Q28" s="35"/>
      <c r="R28" s="35"/>
      <c r="S28" s="35"/>
      <c r="T28" s="35"/>
      <c r="U28" s="35"/>
      <c r="V28" s="35"/>
      <c r="W28" s="277" t="s">
        <v>39</v>
      </c>
      <c r="X28" s="277"/>
      <c r="Y28" s="277"/>
      <c r="Z28" s="277"/>
      <c r="AA28" s="277"/>
      <c r="AB28" s="277"/>
      <c r="AC28" s="277"/>
      <c r="AD28" s="277"/>
      <c r="AE28" s="277"/>
      <c r="AF28" s="35"/>
      <c r="AG28" s="35"/>
      <c r="AH28" s="35"/>
      <c r="AI28" s="35"/>
      <c r="AJ28" s="35"/>
      <c r="AK28" s="277" t="s">
        <v>40</v>
      </c>
      <c r="AL28" s="277"/>
      <c r="AM28" s="277"/>
      <c r="AN28" s="277"/>
      <c r="AO28" s="277"/>
      <c r="AP28" s="35"/>
      <c r="AQ28" s="35"/>
      <c r="AR28" s="38"/>
      <c r="BE28" s="267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80">
        <v>0.21</v>
      </c>
      <c r="M29" s="279"/>
      <c r="N29" s="279"/>
      <c r="O29" s="279"/>
      <c r="P29" s="279"/>
      <c r="Q29" s="40"/>
      <c r="R29" s="40"/>
      <c r="S29" s="40"/>
      <c r="T29" s="40"/>
      <c r="U29" s="40"/>
      <c r="V29" s="40"/>
      <c r="W29" s="278">
        <f>ROUND(AZ94, 0)</f>
        <v>0</v>
      </c>
      <c r="X29" s="279"/>
      <c r="Y29" s="279"/>
      <c r="Z29" s="279"/>
      <c r="AA29" s="279"/>
      <c r="AB29" s="279"/>
      <c r="AC29" s="279"/>
      <c r="AD29" s="279"/>
      <c r="AE29" s="279"/>
      <c r="AF29" s="40"/>
      <c r="AG29" s="40"/>
      <c r="AH29" s="40"/>
      <c r="AI29" s="40"/>
      <c r="AJ29" s="40"/>
      <c r="AK29" s="278">
        <f>ROUND(AV94, 0)</f>
        <v>0</v>
      </c>
      <c r="AL29" s="279"/>
      <c r="AM29" s="279"/>
      <c r="AN29" s="279"/>
      <c r="AO29" s="279"/>
      <c r="AP29" s="40"/>
      <c r="AQ29" s="40"/>
      <c r="AR29" s="41"/>
      <c r="BE29" s="268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80">
        <v>0.15</v>
      </c>
      <c r="M30" s="279"/>
      <c r="N30" s="279"/>
      <c r="O30" s="279"/>
      <c r="P30" s="279"/>
      <c r="Q30" s="40"/>
      <c r="R30" s="40"/>
      <c r="S30" s="40"/>
      <c r="T30" s="40"/>
      <c r="U30" s="40"/>
      <c r="V30" s="40"/>
      <c r="W30" s="278">
        <f>ROUND(BA94, 0)</f>
        <v>0</v>
      </c>
      <c r="X30" s="279"/>
      <c r="Y30" s="279"/>
      <c r="Z30" s="279"/>
      <c r="AA30" s="279"/>
      <c r="AB30" s="279"/>
      <c r="AC30" s="279"/>
      <c r="AD30" s="279"/>
      <c r="AE30" s="279"/>
      <c r="AF30" s="40"/>
      <c r="AG30" s="40"/>
      <c r="AH30" s="40"/>
      <c r="AI30" s="40"/>
      <c r="AJ30" s="40"/>
      <c r="AK30" s="278">
        <f>ROUND(AW94, 0)</f>
        <v>0</v>
      </c>
      <c r="AL30" s="279"/>
      <c r="AM30" s="279"/>
      <c r="AN30" s="279"/>
      <c r="AO30" s="279"/>
      <c r="AP30" s="40"/>
      <c r="AQ30" s="40"/>
      <c r="AR30" s="41"/>
      <c r="BE30" s="268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80">
        <v>0.21</v>
      </c>
      <c r="M31" s="279"/>
      <c r="N31" s="279"/>
      <c r="O31" s="279"/>
      <c r="P31" s="279"/>
      <c r="Q31" s="40"/>
      <c r="R31" s="40"/>
      <c r="S31" s="40"/>
      <c r="T31" s="40"/>
      <c r="U31" s="40"/>
      <c r="V31" s="40"/>
      <c r="W31" s="278">
        <f>ROUND(BB94, 0)</f>
        <v>0</v>
      </c>
      <c r="X31" s="279"/>
      <c r="Y31" s="279"/>
      <c r="Z31" s="279"/>
      <c r="AA31" s="279"/>
      <c r="AB31" s="279"/>
      <c r="AC31" s="279"/>
      <c r="AD31" s="279"/>
      <c r="AE31" s="279"/>
      <c r="AF31" s="40"/>
      <c r="AG31" s="40"/>
      <c r="AH31" s="40"/>
      <c r="AI31" s="40"/>
      <c r="AJ31" s="40"/>
      <c r="AK31" s="278">
        <v>0</v>
      </c>
      <c r="AL31" s="279"/>
      <c r="AM31" s="279"/>
      <c r="AN31" s="279"/>
      <c r="AO31" s="279"/>
      <c r="AP31" s="40"/>
      <c r="AQ31" s="40"/>
      <c r="AR31" s="41"/>
      <c r="BE31" s="268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80">
        <v>0.15</v>
      </c>
      <c r="M32" s="279"/>
      <c r="N32" s="279"/>
      <c r="O32" s="279"/>
      <c r="P32" s="279"/>
      <c r="Q32" s="40"/>
      <c r="R32" s="40"/>
      <c r="S32" s="40"/>
      <c r="T32" s="40"/>
      <c r="U32" s="40"/>
      <c r="V32" s="40"/>
      <c r="W32" s="278">
        <f>ROUND(BC94, 0)</f>
        <v>0</v>
      </c>
      <c r="X32" s="279"/>
      <c r="Y32" s="279"/>
      <c r="Z32" s="279"/>
      <c r="AA32" s="279"/>
      <c r="AB32" s="279"/>
      <c r="AC32" s="279"/>
      <c r="AD32" s="279"/>
      <c r="AE32" s="279"/>
      <c r="AF32" s="40"/>
      <c r="AG32" s="40"/>
      <c r="AH32" s="40"/>
      <c r="AI32" s="40"/>
      <c r="AJ32" s="40"/>
      <c r="AK32" s="278">
        <v>0</v>
      </c>
      <c r="AL32" s="279"/>
      <c r="AM32" s="279"/>
      <c r="AN32" s="279"/>
      <c r="AO32" s="279"/>
      <c r="AP32" s="40"/>
      <c r="AQ32" s="40"/>
      <c r="AR32" s="41"/>
      <c r="BE32" s="268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80">
        <v>0</v>
      </c>
      <c r="M33" s="279"/>
      <c r="N33" s="279"/>
      <c r="O33" s="279"/>
      <c r="P33" s="279"/>
      <c r="Q33" s="40"/>
      <c r="R33" s="40"/>
      <c r="S33" s="40"/>
      <c r="T33" s="40"/>
      <c r="U33" s="40"/>
      <c r="V33" s="40"/>
      <c r="W33" s="278">
        <f>ROUND(BD94, 0)</f>
        <v>0</v>
      </c>
      <c r="X33" s="279"/>
      <c r="Y33" s="279"/>
      <c r="Z33" s="279"/>
      <c r="AA33" s="279"/>
      <c r="AB33" s="279"/>
      <c r="AC33" s="279"/>
      <c r="AD33" s="279"/>
      <c r="AE33" s="279"/>
      <c r="AF33" s="40"/>
      <c r="AG33" s="40"/>
      <c r="AH33" s="40"/>
      <c r="AI33" s="40"/>
      <c r="AJ33" s="40"/>
      <c r="AK33" s="278">
        <v>0</v>
      </c>
      <c r="AL33" s="279"/>
      <c r="AM33" s="279"/>
      <c r="AN33" s="279"/>
      <c r="AO33" s="279"/>
      <c r="AP33" s="40"/>
      <c r="AQ33" s="40"/>
      <c r="AR33" s="41"/>
      <c r="BE33" s="26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7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84" t="s">
        <v>49</v>
      </c>
      <c r="Y35" s="282"/>
      <c r="Z35" s="282"/>
      <c r="AA35" s="282"/>
      <c r="AB35" s="282"/>
      <c r="AC35" s="44"/>
      <c r="AD35" s="44"/>
      <c r="AE35" s="44"/>
      <c r="AF35" s="44"/>
      <c r="AG35" s="44"/>
      <c r="AH35" s="44"/>
      <c r="AI35" s="44"/>
      <c r="AJ35" s="44"/>
      <c r="AK35" s="281">
        <f>SUM(AK26:AK33)</f>
        <v>0</v>
      </c>
      <c r="AL35" s="282"/>
      <c r="AM35" s="282"/>
      <c r="AN35" s="282"/>
      <c r="AO35" s="28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14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2020-040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41" t="str">
        <f>K6</f>
        <v>SUŠICE, zateplení panelových domů č.p. 1163-1168, ul. Kaštanová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Sušice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43" t="str">
        <f>IF(AN8= "","",AN8)</f>
        <v>3. 9. 2020</v>
      </c>
      <c r="AN87" s="243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Sušice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50" t="str">
        <f>IF(E17="","",E17)</f>
        <v>Ing. Jan Prášek</v>
      </c>
      <c r="AN89" s="251"/>
      <c r="AO89" s="251"/>
      <c r="AP89" s="251"/>
      <c r="AQ89" s="35"/>
      <c r="AR89" s="38"/>
      <c r="AS89" s="244" t="s">
        <v>57</v>
      </c>
      <c r="AT89" s="24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50" t="str">
        <f>IF(E20="","",E20)</f>
        <v>Pavel Hrba</v>
      </c>
      <c r="AN90" s="251"/>
      <c r="AO90" s="251"/>
      <c r="AP90" s="251"/>
      <c r="AQ90" s="35"/>
      <c r="AR90" s="38"/>
      <c r="AS90" s="246"/>
      <c r="AT90" s="24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48"/>
      <c r="AT91" s="24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2" t="s">
        <v>58</v>
      </c>
      <c r="D92" s="253"/>
      <c r="E92" s="253"/>
      <c r="F92" s="253"/>
      <c r="G92" s="253"/>
      <c r="H92" s="72"/>
      <c r="I92" s="255" t="s">
        <v>59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4" t="s">
        <v>60</v>
      </c>
      <c r="AH92" s="253"/>
      <c r="AI92" s="253"/>
      <c r="AJ92" s="253"/>
      <c r="AK92" s="253"/>
      <c r="AL92" s="253"/>
      <c r="AM92" s="253"/>
      <c r="AN92" s="255" t="s">
        <v>61</v>
      </c>
      <c r="AO92" s="253"/>
      <c r="AP92" s="256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4">
        <f>ROUND(AG95+AG98+AG101,0)</f>
        <v>0</v>
      </c>
      <c r="AH94" s="264"/>
      <c r="AI94" s="264"/>
      <c r="AJ94" s="264"/>
      <c r="AK94" s="264"/>
      <c r="AL94" s="264"/>
      <c r="AM94" s="264"/>
      <c r="AN94" s="265">
        <f t="shared" ref="AN94:AN103" si="0">SUM(AG94,AT94)</f>
        <v>0</v>
      </c>
      <c r="AO94" s="265"/>
      <c r="AP94" s="265"/>
      <c r="AQ94" s="84" t="s">
        <v>1</v>
      </c>
      <c r="AR94" s="85"/>
      <c r="AS94" s="86">
        <f>ROUND(AS95+AS98+AS101,0)</f>
        <v>0</v>
      </c>
      <c r="AT94" s="87">
        <f t="shared" ref="AT94:AT103" si="1">ROUND(SUM(AV94:AW94),0)</f>
        <v>0</v>
      </c>
      <c r="AU94" s="88">
        <f>ROUND(AU95+AU98+AU101,5)</f>
        <v>0</v>
      </c>
      <c r="AV94" s="87">
        <f>ROUND(AZ94*L29,0)</f>
        <v>0</v>
      </c>
      <c r="AW94" s="87">
        <f>ROUND(BA94*L30,0)</f>
        <v>0</v>
      </c>
      <c r="AX94" s="87">
        <f>ROUND(BB94*L29,0)</f>
        <v>0</v>
      </c>
      <c r="AY94" s="87">
        <f>ROUND(BC94*L30,0)</f>
        <v>0</v>
      </c>
      <c r="AZ94" s="87">
        <f>ROUND(AZ95+AZ98+AZ101,0)</f>
        <v>0</v>
      </c>
      <c r="BA94" s="87">
        <f>ROUND(BA95+BA98+BA101,0)</f>
        <v>0</v>
      </c>
      <c r="BB94" s="87">
        <f>ROUND(BB95+BB98+BB101,0)</f>
        <v>0</v>
      </c>
      <c r="BC94" s="87">
        <f>ROUND(BC95+BC98+BC101,0)</f>
        <v>0</v>
      </c>
      <c r="BD94" s="89">
        <f>ROUND(BD95+BD98+BD101,0)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16.5" customHeight="1">
      <c r="B95" s="92"/>
      <c r="C95" s="93"/>
      <c r="D95" s="260" t="s">
        <v>81</v>
      </c>
      <c r="E95" s="260"/>
      <c r="F95" s="260"/>
      <c r="G95" s="260"/>
      <c r="H95" s="260"/>
      <c r="I95" s="94"/>
      <c r="J95" s="260" t="s">
        <v>82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7">
        <f>ROUND(SUM(AG96:AG97),0)</f>
        <v>0</v>
      </c>
      <c r="AH95" s="258"/>
      <c r="AI95" s="258"/>
      <c r="AJ95" s="258"/>
      <c r="AK95" s="258"/>
      <c r="AL95" s="258"/>
      <c r="AM95" s="258"/>
      <c r="AN95" s="259">
        <f t="shared" si="0"/>
        <v>0</v>
      </c>
      <c r="AO95" s="258"/>
      <c r="AP95" s="258"/>
      <c r="AQ95" s="95" t="s">
        <v>83</v>
      </c>
      <c r="AR95" s="96"/>
      <c r="AS95" s="97">
        <f>ROUND(SUM(AS96:AS97),0)</f>
        <v>0</v>
      </c>
      <c r="AT95" s="98">
        <f t="shared" si="1"/>
        <v>0</v>
      </c>
      <c r="AU95" s="99">
        <f>ROUND(SUM(AU96:AU97),5)</f>
        <v>0</v>
      </c>
      <c r="AV95" s="98">
        <f>ROUND(AZ95*L29,0)</f>
        <v>0</v>
      </c>
      <c r="AW95" s="98">
        <f>ROUND(BA95*L30,0)</f>
        <v>0</v>
      </c>
      <c r="AX95" s="98">
        <f>ROUND(BB95*L29,0)</f>
        <v>0</v>
      </c>
      <c r="AY95" s="98">
        <f>ROUND(BC95*L30,0)</f>
        <v>0</v>
      </c>
      <c r="AZ95" s="98">
        <f>ROUND(SUM(AZ96:AZ97),0)</f>
        <v>0</v>
      </c>
      <c r="BA95" s="98">
        <f>ROUND(SUM(BA96:BA97),0)</f>
        <v>0</v>
      </c>
      <c r="BB95" s="98">
        <f>ROUND(SUM(BB96:BB97),0)</f>
        <v>0</v>
      </c>
      <c r="BC95" s="98">
        <f>ROUND(SUM(BC96:BC97),0)</f>
        <v>0</v>
      </c>
      <c r="BD95" s="100">
        <f>ROUND(SUM(BD96:BD97),0)</f>
        <v>0</v>
      </c>
      <c r="BS95" s="101" t="s">
        <v>76</v>
      </c>
      <c r="BT95" s="101" t="s">
        <v>8</v>
      </c>
      <c r="BV95" s="101" t="s">
        <v>79</v>
      </c>
      <c r="BW95" s="101" t="s">
        <v>84</v>
      </c>
      <c r="BX95" s="101" t="s">
        <v>5</v>
      </c>
      <c r="CL95" s="101" t="s">
        <v>1</v>
      </c>
      <c r="CM95" s="101" t="s">
        <v>8</v>
      </c>
    </row>
    <row r="96" spans="1:91" s="4" customFormat="1" ht="16.5" customHeight="1">
      <c r="A96" s="102" t="s">
        <v>85</v>
      </c>
      <c r="B96" s="57"/>
      <c r="C96" s="103"/>
      <c r="D96" s="103"/>
      <c r="E96" s="263" t="s">
        <v>81</v>
      </c>
      <c r="F96" s="263"/>
      <c r="G96" s="263"/>
      <c r="H96" s="263"/>
      <c r="I96" s="263"/>
      <c r="J96" s="103"/>
      <c r="K96" s="263" t="s">
        <v>82</v>
      </c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61">
        <f>'010 - SO 01 - Bytový dům ...'!J30</f>
        <v>0</v>
      </c>
      <c r="AH96" s="262"/>
      <c r="AI96" s="262"/>
      <c r="AJ96" s="262"/>
      <c r="AK96" s="262"/>
      <c r="AL96" s="262"/>
      <c r="AM96" s="262"/>
      <c r="AN96" s="261">
        <f t="shared" si="0"/>
        <v>0</v>
      </c>
      <c r="AO96" s="262"/>
      <c r="AP96" s="262"/>
      <c r="AQ96" s="104" t="s">
        <v>86</v>
      </c>
      <c r="AR96" s="59"/>
      <c r="AS96" s="105">
        <v>0</v>
      </c>
      <c r="AT96" s="106">
        <f t="shared" si="1"/>
        <v>0</v>
      </c>
      <c r="AU96" s="107">
        <f>'010 - SO 01 - Bytový dům ...'!P143</f>
        <v>0</v>
      </c>
      <c r="AV96" s="106">
        <f>'010 - SO 01 - Bytový dům ...'!J33</f>
        <v>0</v>
      </c>
      <c r="AW96" s="106">
        <f>'010 - SO 01 - Bytový dům ...'!J34</f>
        <v>0</v>
      </c>
      <c r="AX96" s="106">
        <f>'010 - SO 01 - Bytový dům ...'!J35</f>
        <v>0</v>
      </c>
      <c r="AY96" s="106">
        <f>'010 - SO 01 - Bytový dům ...'!J36</f>
        <v>0</v>
      </c>
      <c r="AZ96" s="106">
        <f>'010 - SO 01 - Bytový dům ...'!F33</f>
        <v>0</v>
      </c>
      <c r="BA96" s="106">
        <f>'010 - SO 01 - Bytový dům ...'!F34</f>
        <v>0</v>
      </c>
      <c r="BB96" s="106">
        <f>'010 - SO 01 - Bytový dům ...'!F35</f>
        <v>0</v>
      </c>
      <c r="BC96" s="106">
        <f>'010 - SO 01 - Bytový dům ...'!F36</f>
        <v>0</v>
      </c>
      <c r="BD96" s="108">
        <f>'010 - SO 01 - Bytový dům ...'!F37</f>
        <v>0</v>
      </c>
      <c r="BT96" s="109" t="s">
        <v>87</v>
      </c>
      <c r="BU96" s="109" t="s">
        <v>88</v>
      </c>
      <c r="BV96" s="109" t="s">
        <v>79</v>
      </c>
      <c r="BW96" s="109" t="s">
        <v>84</v>
      </c>
      <c r="BX96" s="109" t="s">
        <v>5</v>
      </c>
      <c r="CL96" s="109" t="s">
        <v>1</v>
      </c>
      <c r="CM96" s="109" t="s">
        <v>8</v>
      </c>
    </row>
    <row r="97" spans="1:91" s="4" customFormat="1" ht="16.5" customHeight="1">
      <c r="A97" s="102" t="s">
        <v>85</v>
      </c>
      <c r="B97" s="57"/>
      <c r="C97" s="103"/>
      <c r="D97" s="103"/>
      <c r="E97" s="263" t="s">
        <v>89</v>
      </c>
      <c r="F97" s="263"/>
      <c r="G97" s="263"/>
      <c r="H97" s="263"/>
      <c r="I97" s="263"/>
      <c r="J97" s="103"/>
      <c r="K97" s="263" t="s">
        <v>90</v>
      </c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61">
        <f>'011 - BD č.p. 1163-1164 -...'!J32</f>
        <v>0</v>
      </c>
      <c r="AH97" s="262"/>
      <c r="AI97" s="262"/>
      <c r="AJ97" s="262"/>
      <c r="AK97" s="262"/>
      <c r="AL97" s="262"/>
      <c r="AM97" s="262"/>
      <c r="AN97" s="261">
        <f t="shared" si="0"/>
        <v>0</v>
      </c>
      <c r="AO97" s="262"/>
      <c r="AP97" s="262"/>
      <c r="AQ97" s="104" t="s">
        <v>86</v>
      </c>
      <c r="AR97" s="59"/>
      <c r="AS97" s="105">
        <v>0</v>
      </c>
      <c r="AT97" s="106">
        <f t="shared" si="1"/>
        <v>0</v>
      </c>
      <c r="AU97" s="107">
        <f>'011 - BD č.p. 1163-1164 -...'!P125</f>
        <v>0</v>
      </c>
      <c r="AV97" s="106">
        <f>'011 - BD č.p. 1163-1164 -...'!J35</f>
        <v>0</v>
      </c>
      <c r="AW97" s="106">
        <f>'011 - BD č.p. 1163-1164 -...'!J36</f>
        <v>0</v>
      </c>
      <c r="AX97" s="106">
        <f>'011 - BD č.p. 1163-1164 -...'!J37</f>
        <v>0</v>
      </c>
      <c r="AY97" s="106">
        <f>'011 - BD č.p. 1163-1164 -...'!J38</f>
        <v>0</v>
      </c>
      <c r="AZ97" s="106">
        <f>'011 - BD č.p. 1163-1164 -...'!F35</f>
        <v>0</v>
      </c>
      <c r="BA97" s="106">
        <f>'011 - BD č.p. 1163-1164 -...'!F36</f>
        <v>0</v>
      </c>
      <c r="BB97" s="106">
        <f>'011 - BD č.p. 1163-1164 -...'!F37</f>
        <v>0</v>
      </c>
      <c r="BC97" s="106">
        <f>'011 - BD č.p. 1163-1164 -...'!F38</f>
        <v>0</v>
      </c>
      <c r="BD97" s="108">
        <f>'011 - BD č.p. 1163-1164 -...'!F39</f>
        <v>0</v>
      </c>
      <c r="BT97" s="109" t="s">
        <v>87</v>
      </c>
      <c r="BV97" s="109" t="s">
        <v>79</v>
      </c>
      <c r="BW97" s="109" t="s">
        <v>91</v>
      </c>
      <c r="BX97" s="109" t="s">
        <v>84</v>
      </c>
      <c r="CL97" s="109" t="s">
        <v>1</v>
      </c>
    </row>
    <row r="98" spans="1:91" s="7" customFormat="1" ht="16.5" customHeight="1">
      <c r="B98" s="92"/>
      <c r="C98" s="93"/>
      <c r="D98" s="260" t="s">
        <v>92</v>
      </c>
      <c r="E98" s="260"/>
      <c r="F98" s="260"/>
      <c r="G98" s="260"/>
      <c r="H98" s="260"/>
      <c r="I98" s="94"/>
      <c r="J98" s="260" t="s">
        <v>93</v>
      </c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260"/>
      <c r="AD98" s="260"/>
      <c r="AE98" s="260"/>
      <c r="AF98" s="260"/>
      <c r="AG98" s="257">
        <f>ROUND(SUM(AG99:AG100),0)</f>
        <v>0</v>
      </c>
      <c r="AH98" s="258"/>
      <c r="AI98" s="258"/>
      <c r="AJ98" s="258"/>
      <c r="AK98" s="258"/>
      <c r="AL98" s="258"/>
      <c r="AM98" s="258"/>
      <c r="AN98" s="259">
        <f t="shared" si="0"/>
        <v>0</v>
      </c>
      <c r="AO98" s="258"/>
      <c r="AP98" s="258"/>
      <c r="AQ98" s="95" t="s">
        <v>83</v>
      </c>
      <c r="AR98" s="96"/>
      <c r="AS98" s="97">
        <f>ROUND(SUM(AS99:AS100),0)</f>
        <v>0</v>
      </c>
      <c r="AT98" s="98">
        <f t="shared" si="1"/>
        <v>0</v>
      </c>
      <c r="AU98" s="99">
        <f>ROUND(SUM(AU99:AU100),5)</f>
        <v>0</v>
      </c>
      <c r="AV98" s="98">
        <f>ROUND(AZ98*L29,0)</f>
        <v>0</v>
      </c>
      <c r="AW98" s="98">
        <f>ROUND(BA98*L30,0)</f>
        <v>0</v>
      </c>
      <c r="AX98" s="98">
        <f>ROUND(BB98*L29,0)</f>
        <v>0</v>
      </c>
      <c r="AY98" s="98">
        <f>ROUND(BC98*L30,0)</f>
        <v>0</v>
      </c>
      <c r="AZ98" s="98">
        <f>ROUND(SUM(AZ99:AZ100),0)</f>
        <v>0</v>
      </c>
      <c r="BA98" s="98">
        <f>ROUND(SUM(BA99:BA100),0)</f>
        <v>0</v>
      </c>
      <c r="BB98" s="98">
        <f>ROUND(SUM(BB99:BB100),0)</f>
        <v>0</v>
      </c>
      <c r="BC98" s="98">
        <f>ROUND(SUM(BC99:BC100),0)</f>
        <v>0</v>
      </c>
      <c r="BD98" s="100">
        <f>ROUND(SUM(BD99:BD100),0)</f>
        <v>0</v>
      </c>
      <c r="BS98" s="101" t="s">
        <v>76</v>
      </c>
      <c r="BT98" s="101" t="s">
        <v>8</v>
      </c>
      <c r="BV98" s="101" t="s">
        <v>79</v>
      </c>
      <c r="BW98" s="101" t="s">
        <v>94</v>
      </c>
      <c r="BX98" s="101" t="s">
        <v>5</v>
      </c>
      <c r="CL98" s="101" t="s">
        <v>1</v>
      </c>
      <c r="CM98" s="101" t="s">
        <v>8</v>
      </c>
    </row>
    <row r="99" spans="1:91" s="4" customFormat="1" ht="16.5" customHeight="1">
      <c r="A99" s="102" t="s">
        <v>85</v>
      </c>
      <c r="B99" s="57"/>
      <c r="C99" s="103"/>
      <c r="D99" s="103"/>
      <c r="E99" s="263" t="s">
        <v>92</v>
      </c>
      <c r="F99" s="263"/>
      <c r="G99" s="263"/>
      <c r="H99" s="263"/>
      <c r="I99" s="263"/>
      <c r="J99" s="103"/>
      <c r="K99" s="263" t="s">
        <v>93</v>
      </c>
      <c r="L99" s="263"/>
      <c r="M99" s="263"/>
      <c r="N99" s="263"/>
      <c r="O99" s="263"/>
      <c r="P99" s="263"/>
      <c r="Q99" s="263"/>
      <c r="R99" s="263"/>
      <c r="S99" s="263"/>
      <c r="T99" s="263"/>
      <c r="U99" s="263"/>
      <c r="V99" s="263"/>
      <c r="W99" s="263"/>
      <c r="X99" s="263"/>
      <c r="Y99" s="263"/>
      <c r="Z99" s="263"/>
      <c r="AA99" s="263"/>
      <c r="AB99" s="263"/>
      <c r="AC99" s="263"/>
      <c r="AD99" s="263"/>
      <c r="AE99" s="263"/>
      <c r="AF99" s="263"/>
      <c r="AG99" s="261">
        <f>'020 - SO 02 - Bytový dům ...'!J30</f>
        <v>0</v>
      </c>
      <c r="AH99" s="262"/>
      <c r="AI99" s="262"/>
      <c r="AJ99" s="262"/>
      <c r="AK99" s="262"/>
      <c r="AL99" s="262"/>
      <c r="AM99" s="262"/>
      <c r="AN99" s="261">
        <f t="shared" si="0"/>
        <v>0</v>
      </c>
      <c r="AO99" s="262"/>
      <c r="AP99" s="262"/>
      <c r="AQ99" s="104" t="s">
        <v>86</v>
      </c>
      <c r="AR99" s="59"/>
      <c r="AS99" s="105">
        <v>0</v>
      </c>
      <c r="AT99" s="106">
        <f t="shared" si="1"/>
        <v>0</v>
      </c>
      <c r="AU99" s="107">
        <f>'020 - SO 02 - Bytový dům ...'!P143</f>
        <v>0</v>
      </c>
      <c r="AV99" s="106">
        <f>'020 - SO 02 - Bytový dům ...'!J33</f>
        <v>0</v>
      </c>
      <c r="AW99" s="106">
        <f>'020 - SO 02 - Bytový dům ...'!J34</f>
        <v>0</v>
      </c>
      <c r="AX99" s="106">
        <f>'020 - SO 02 - Bytový dům ...'!J35</f>
        <v>0</v>
      </c>
      <c r="AY99" s="106">
        <f>'020 - SO 02 - Bytový dům ...'!J36</f>
        <v>0</v>
      </c>
      <c r="AZ99" s="106">
        <f>'020 - SO 02 - Bytový dům ...'!F33</f>
        <v>0</v>
      </c>
      <c r="BA99" s="106">
        <f>'020 - SO 02 - Bytový dům ...'!F34</f>
        <v>0</v>
      </c>
      <c r="BB99" s="106">
        <f>'020 - SO 02 - Bytový dům ...'!F35</f>
        <v>0</v>
      </c>
      <c r="BC99" s="106">
        <f>'020 - SO 02 - Bytový dům ...'!F36</f>
        <v>0</v>
      </c>
      <c r="BD99" s="108">
        <f>'020 - SO 02 - Bytový dům ...'!F37</f>
        <v>0</v>
      </c>
      <c r="BT99" s="109" t="s">
        <v>87</v>
      </c>
      <c r="BU99" s="109" t="s">
        <v>88</v>
      </c>
      <c r="BV99" s="109" t="s">
        <v>79</v>
      </c>
      <c r="BW99" s="109" t="s">
        <v>94</v>
      </c>
      <c r="BX99" s="109" t="s">
        <v>5</v>
      </c>
      <c r="CL99" s="109" t="s">
        <v>1</v>
      </c>
      <c r="CM99" s="109" t="s">
        <v>8</v>
      </c>
    </row>
    <row r="100" spans="1:91" s="4" customFormat="1" ht="16.5" customHeight="1">
      <c r="A100" s="102" t="s">
        <v>85</v>
      </c>
      <c r="B100" s="57"/>
      <c r="C100" s="103"/>
      <c r="D100" s="103"/>
      <c r="E100" s="263" t="s">
        <v>95</v>
      </c>
      <c r="F100" s="263"/>
      <c r="G100" s="263"/>
      <c r="H100" s="263"/>
      <c r="I100" s="263"/>
      <c r="J100" s="103"/>
      <c r="K100" s="263" t="s">
        <v>96</v>
      </c>
      <c r="L100" s="263"/>
      <c r="M100" s="263"/>
      <c r="N100" s="263"/>
      <c r="O100" s="263"/>
      <c r="P100" s="263"/>
      <c r="Q100" s="263"/>
      <c r="R100" s="263"/>
      <c r="S100" s="263"/>
      <c r="T100" s="263"/>
      <c r="U100" s="263"/>
      <c r="V100" s="263"/>
      <c r="W100" s="263"/>
      <c r="X100" s="263"/>
      <c r="Y100" s="263"/>
      <c r="Z100" s="263"/>
      <c r="AA100" s="263"/>
      <c r="AB100" s="263"/>
      <c r="AC100" s="263"/>
      <c r="AD100" s="263"/>
      <c r="AE100" s="263"/>
      <c r="AF100" s="263"/>
      <c r="AG100" s="261">
        <f>'021 - BD č.p. 1165-1166 -...'!J32</f>
        <v>0</v>
      </c>
      <c r="AH100" s="262"/>
      <c r="AI100" s="262"/>
      <c r="AJ100" s="262"/>
      <c r="AK100" s="262"/>
      <c r="AL100" s="262"/>
      <c r="AM100" s="262"/>
      <c r="AN100" s="261">
        <f t="shared" si="0"/>
        <v>0</v>
      </c>
      <c r="AO100" s="262"/>
      <c r="AP100" s="262"/>
      <c r="AQ100" s="104" t="s">
        <v>86</v>
      </c>
      <c r="AR100" s="59"/>
      <c r="AS100" s="105">
        <v>0</v>
      </c>
      <c r="AT100" s="106">
        <f t="shared" si="1"/>
        <v>0</v>
      </c>
      <c r="AU100" s="107">
        <f>'021 - BD č.p. 1165-1166 -...'!P125</f>
        <v>0</v>
      </c>
      <c r="AV100" s="106">
        <f>'021 - BD č.p. 1165-1166 -...'!J35</f>
        <v>0</v>
      </c>
      <c r="AW100" s="106">
        <f>'021 - BD č.p. 1165-1166 -...'!J36</f>
        <v>0</v>
      </c>
      <c r="AX100" s="106">
        <f>'021 - BD č.p. 1165-1166 -...'!J37</f>
        <v>0</v>
      </c>
      <c r="AY100" s="106">
        <f>'021 - BD č.p. 1165-1166 -...'!J38</f>
        <v>0</v>
      </c>
      <c r="AZ100" s="106">
        <f>'021 - BD č.p. 1165-1166 -...'!F35</f>
        <v>0</v>
      </c>
      <c r="BA100" s="106">
        <f>'021 - BD č.p. 1165-1166 -...'!F36</f>
        <v>0</v>
      </c>
      <c r="BB100" s="106">
        <f>'021 - BD č.p. 1165-1166 -...'!F37</f>
        <v>0</v>
      </c>
      <c r="BC100" s="106">
        <f>'021 - BD č.p. 1165-1166 -...'!F38</f>
        <v>0</v>
      </c>
      <c r="BD100" s="108">
        <f>'021 - BD č.p. 1165-1166 -...'!F39</f>
        <v>0</v>
      </c>
      <c r="BT100" s="109" t="s">
        <v>87</v>
      </c>
      <c r="BV100" s="109" t="s">
        <v>79</v>
      </c>
      <c r="BW100" s="109" t="s">
        <v>97</v>
      </c>
      <c r="BX100" s="109" t="s">
        <v>94</v>
      </c>
      <c r="CL100" s="109" t="s">
        <v>1</v>
      </c>
    </row>
    <row r="101" spans="1:91" s="7" customFormat="1" ht="16.5" customHeight="1">
      <c r="B101" s="92"/>
      <c r="C101" s="93"/>
      <c r="D101" s="260" t="s">
        <v>98</v>
      </c>
      <c r="E101" s="260"/>
      <c r="F101" s="260"/>
      <c r="G101" s="260"/>
      <c r="H101" s="260"/>
      <c r="I101" s="94"/>
      <c r="J101" s="260" t="s">
        <v>99</v>
      </c>
      <c r="K101" s="260"/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  <c r="AA101" s="260"/>
      <c r="AB101" s="260"/>
      <c r="AC101" s="260"/>
      <c r="AD101" s="260"/>
      <c r="AE101" s="260"/>
      <c r="AF101" s="260"/>
      <c r="AG101" s="257">
        <f>ROUND(SUM(AG102:AG103),0)</f>
        <v>0</v>
      </c>
      <c r="AH101" s="258"/>
      <c r="AI101" s="258"/>
      <c r="AJ101" s="258"/>
      <c r="AK101" s="258"/>
      <c r="AL101" s="258"/>
      <c r="AM101" s="258"/>
      <c r="AN101" s="259">
        <f t="shared" si="0"/>
        <v>0</v>
      </c>
      <c r="AO101" s="258"/>
      <c r="AP101" s="258"/>
      <c r="AQ101" s="95" t="s">
        <v>83</v>
      </c>
      <c r="AR101" s="96"/>
      <c r="AS101" s="97">
        <f>ROUND(SUM(AS102:AS103),0)</f>
        <v>0</v>
      </c>
      <c r="AT101" s="98">
        <f t="shared" si="1"/>
        <v>0</v>
      </c>
      <c r="AU101" s="99">
        <f>ROUND(SUM(AU102:AU103),5)</f>
        <v>0</v>
      </c>
      <c r="AV101" s="98">
        <f>ROUND(AZ101*L29,0)</f>
        <v>0</v>
      </c>
      <c r="AW101" s="98">
        <f>ROUND(BA101*L30,0)</f>
        <v>0</v>
      </c>
      <c r="AX101" s="98">
        <f>ROUND(BB101*L29,0)</f>
        <v>0</v>
      </c>
      <c r="AY101" s="98">
        <f>ROUND(BC101*L30,0)</f>
        <v>0</v>
      </c>
      <c r="AZ101" s="98">
        <f>ROUND(SUM(AZ102:AZ103),0)</f>
        <v>0</v>
      </c>
      <c r="BA101" s="98">
        <f>ROUND(SUM(BA102:BA103),0)</f>
        <v>0</v>
      </c>
      <c r="BB101" s="98">
        <f>ROUND(SUM(BB102:BB103),0)</f>
        <v>0</v>
      </c>
      <c r="BC101" s="98">
        <f>ROUND(SUM(BC102:BC103),0)</f>
        <v>0</v>
      </c>
      <c r="BD101" s="100">
        <f>ROUND(SUM(BD102:BD103),0)</f>
        <v>0</v>
      </c>
      <c r="BS101" s="101" t="s">
        <v>76</v>
      </c>
      <c r="BT101" s="101" t="s">
        <v>8</v>
      </c>
      <c r="BV101" s="101" t="s">
        <v>79</v>
      </c>
      <c r="BW101" s="101" t="s">
        <v>100</v>
      </c>
      <c r="BX101" s="101" t="s">
        <v>5</v>
      </c>
      <c r="CL101" s="101" t="s">
        <v>1</v>
      </c>
      <c r="CM101" s="101" t="s">
        <v>8</v>
      </c>
    </row>
    <row r="102" spans="1:91" s="4" customFormat="1" ht="16.5" customHeight="1">
      <c r="A102" s="102" t="s">
        <v>85</v>
      </c>
      <c r="B102" s="57"/>
      <c r="C102" s="103"/>
      <c r="D102" s="103"/>
      <c r="E102" s="263" t="s">
        <v>98</v>
      </c>
      <c r="F102" s="263"/>
      <c r="G102" s="263"/>
      <c r="H102" s="263"/>
      <c r="I102" s="263"/>
      <c r="J102" s="103"/>
      <c r="K102" s="263" t="s">
        <v>99</v>
      </c>
      <c r="L102" s="263"/>
      <c r="M102" s="263"/>
      <c r="N102" s="263"/>
      <c r="O102" s="263"/>
      <c r="P102" s="263"/>
      <c r="Q102" s="263"/>
      <c r="R102" s="263"/>
      <c r="S102" s="263"/>
      <c r="T102" s="263"/>
      <c r="U102" s="263"/>
      <c r="V102" s="263"/>
      <c r="W102" s="263"/>
      <c r="X102" s="263"/>
      <c r="Y102" s="263"/>
      <c r="Z102" s="263"/>
      <c r="AA102" s="263"/>
      <c r="AB102" s="263"/>
      <c r="AC102" s="263"/>
      <c r="AD102" s="263"/>
      <c r="AE102" s="263"/>
      <c r="AF102" s="263"/>
      <c r="AG102" s="261">
        <f>'030 - SO 03 - Bytový dům ...'!J30</f>
        <v>0</v>
      </c>
      <c r="AH102" s="262"/>
      <c r="AI102" s="262"/>
      <c r="AJ102" s="262"/>
      <c r="AK102" s="262"/>
      <c r="AL102" s="262"/>
      <c r="AM102" s="262"/>
      <c r="AN102" s="261">
        <f t="shared" si="0"/>
        <v>0</v>
      </c>
      <c r="AO102" s="262"/>
      <c r="AP102" s="262"/>
      <c r="AQ102" s="104" t="s">
        <v>86</v>
      </c>
      <c r="AR102" s="59"/>
      <c r="AS102" s="105">
        <v>0</v>
      </c>
      <c r="AT102" s="106">
        <f t="shared" si="1"/>
        <v>0</v>
      </c>
      <c r="AU102" s="107">
        <f>'030 - SO 03 - Bytový dům ...'!P143</f>
        <v>0</v>
      </c>
      <c r="AV102" s="106">
        <f>'030 - SO 03 - Bytový dům ...'!J33</f>
        <v>0</v>
      </c>
      <c r="AW102" s="106">
        <f>'030 - SO 03 - Bytový dům ...'!J34</f>
        <v>0</v>
      </c>
      <c r="AX102" s="106">
        <f>'030 - SO 03 - Bytový dům ...'!J35</f>
        <v>0</v>
      </c>
      <c r="AY102" s="106">
        <f>'030 - SO 03 - Bytový dům ...'!J36</f>
        <v>0</v>
      </c>
      <c r="AZ102" s="106">
        <f>'030 - SO 03 - Bytový dům ...'!F33</f>
        <v>0</v>
      </c>
      <c r="BA102" s="106">
        <f>'030 - SO 03 - Bytový dům ...'!F34</f>
        <v>0</v>
      </c>
      <c r="BB102" s="106">
        <f>'030 - SO 03 - Bytový dům ...'!F35</f>
        <v>0</v>
      </c>
      <c r="BC102" s="106">
        <f>'030 - SO 03 - Bytový dům ...'!F36</f>
        <v>0</v>
      </c>
      <c r="BD102" s="108">
        <f>'030 - SO 03 - Bytový dům ...'!F37</f>
        <v>0</v>
      </c>
      <c r="BT102" s="109" t="s">
        <v>87</v>
      </c>
      <c r="BU102" s="109" t="s">
        <v>88</v>
      </c>
      <c r="BV102" s="109" t="s">
        <v>79</v>
      </c>
      <c r="BW102" s="109" t="s">
        <v>100</v>
      </c>
      <c r="BX102" s="109" t="s">
        <v>5</v>
      </c>
      <c r="CL102" s="109" t="s">
        <v>1</v>
      </c>
      <c r="CM102" s="109" t="s">
        <v>8</v>
      </c>
    </row>
    <row r="103" spans="1:91" s="4" customFormat="1" ht="16.5" customHeight="1">
      <c r="A103" s="102" t="s">
        <v>85</v>
      </c>
      <c r="B103" s="57"/>
      <c r="C103" s="103"/>
      <c r="D103" s="103"/>
      <c r="E103" s="263" t="s">
        <v>101</v>
      </c>
      <c r="F103" s="263"/>
      <c r="G103" s="263"/>
      <c r="H103" s="263"/>
      <c r="I103" s="263"/>
      <c r="J103" s="103"/>
      <c r="K103" s="263" t="s">
        <v>102</v>
      </c>
      <c r="L103" s="263"/>
      <c r="M103" s="263"/>
      <c r="N103" s="263"/>
      <c r="O103" s="263"/>
      <c r="P103" s="263"/>
      <c r="Q103" s="263"/>
      <c r="R103" s="263"/>
      <c r="S103" s="263"/>
      <c r="T103" s="263"/>
      <c r="U103" s="263"/>
      <c r="V103" s="263"/>
      <c r="W103" s="263"/>
      <c r="X103" s="263"/>
      <c r="Y103" s="263"/>
      <c r="Z103" s="263"/>
      <c r="AA103" s="263"/>
      <c r="AB103" s="263"/>
      <c r="AC103" s="263"/>
      <c r="AD103" s="263"/>
      <c r="AE103" s="263"/>
      <c r="AF103" s="263"/>
      <c r="AG103" s="261">
        <f>'031 - BD č.p. 1167-1168 -...'!J32</f>
        <v>0</v>
      </c>
      <c r="AH103" s="262"/>
      <c r="AI103" s="262"/>
      <c r="AJ103" s="262"/>
      <c r="AK103" s="262"/>
      <c r="AL103" s="262"/>
      <c r="AM103" s="262"/>
      <c r="AN103" s="261">
        <f t="shared" si="0"/>
        <v>0</v>
      </c>
      <c r="AO103" s="262"/>
      <c r="AP103" s="262"/>
      <c r="AQ103" s="104" t="s">
        <v>86</v>
      </c>
      <c r="AR103" s="59"/>
      <c r="AS103" s="110">
        <v>0</v>
      </c>
      <c r="AT103" s="111">
        <f t="shared" si="1"/>
        <v>0</v>
      </c>
      <c r="AU103" s="112">
        <f>'031 - BD č.p. 1167-1168 -...'!P125</f>
        <v>0</v>
      </c>
      <c r="AV103" s="111">
        <f>'031 - BD č.p. 1167-1168 -...'!J35</f>
        <v>0</v>
      </c>
      <c r="AW103" s="111">
        <f>'031 - BD č.p. 1167-1168 -...'!J36</f>
        <v>0</v>
      </c>
      <c r="AX103" s="111">
        <f>'031 - BD č.p. 1167-1168 -...'!J37</f>
        <v>0</v>
      </c>
      <c r="AY103" s="111">
        <f>'031 - BD č.p. 1167-1168 -...'!J38</f>
        <v>0</v>
      </c>
      <c r="AZ103" s="111">
        <f>'031 - BD č.p. 1167-1168 -...'!F35</f>
        <v>0</v>
      </c>
      <c r="BA103" s="111">
        <f>'031 - BD č.p. 1167-1168 -...'!F36</f>
        <v>0</v>
      </c>
      <c r="BB103" s="111">
        <f>'031 - BD č.p. 1167-1168 -...'!F37</f>
        <v>0</v>
      </c>
      <c r="BC103" s="111">
        <f>'031 - BD č.p. 1167-1168 -...'!F38</f>
        <v>0</v>
      </c>
      <c r="BD103" s="113">
        <f>'031 - BD č.p. 1167-1168 -...'!F39</f>
        <v>0</v>
      </c>
      <c r="BT103" s="109" t="s">
        <v>87</v>
      </c>
      <c r="BV103" s="109" t="s">
        <v>79</v>
      </c>
      <c r="BW103" s="109" t="s">
        <v>103</v>
      </c>
      <c r="BX103" s="109" t="s">
        <v>100</v>
      </c>
      <c r="CL103" s="109" t="s">
        <v>1</v>
      </c>
    </row>
    <row r="104" spans="1:91" s="2" customFormat="1" ht="30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38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sheetProtection algorithmName="SHA-512" hashValue="wG1Y2H1jn9fVF/sjaknPmPOUCv0SOSnueJKL+htzCAK0XC1N03e/Z7o7Tsh0/WqRb5isFwlLUe2Q2wEEXeS7gA==" saltValue="3d5rTqSZWLngHXpscwrBvWN8CMm6D31lo5iYipmpOX0EWYsuZ1BfEeNjtiEaWua5dvrI6q1bBHKfeV+ldwEJYQ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010 - SO 01 - Bytový dům ...'!C2" display="/"/>
    <hyperlink ref="A97" location="'011 - BD č.p. 1163-1164 -...'!C2" display="/"/>
    <hyperlink ref="A99" location="'020 - SO 02 - Bytový dům ...'!C2" display="/"/>
    <hyperlink ref="A100" location="'021 - BD č.p. 1165-1166 -...'!C2" display="/"/>
    <hyperlink ref="A102" location="'030 - SO 03 - Bytový dům ...'!C2" display="/"/>
    <hyperlink ref="A103" location="'031 - BD č.p. 1167-1168 -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60"/>
  <sheetViews>
    <sheetView showGridLines="0" tabSelected="1" workbookViewId="0">
      <selection activeCell="J655" sqref="J65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84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5" customHeight="1">
      <c r="B4" s="19"/>
      <c r="D4" s="116" t="s">
        <v>104</v>
      </c>
      <c r="L4" s="19"/>
      <c r="M4" s="11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6" t="str">
        <f>'Rekapitulace stavby'!K6</f>
        <v>SUŠICE, zateplení panelových domů č.p. 1163-1168, ul. Kaštanová</v>
      </c>
      <c r="F7" s="287"/>
      <c r="G7" s="287"/>
      <c r="H7" s="287"/>
      <c r="L7" s="19"/>
    </row>
    <row r="8" spans="1:46" s="2" customFormat="1" ht="12" customHeight="1">
      <c r="A8" s="33"/>
      <c r="B8" s="38"/>
      <c r="C8" s="33"/>
      <c r="D8" s="118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106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19</v>
      </c>
      <c r="E11" s="33"/>
      <c r="F11" s="109" t="s">
        <v>1</v>
      </c>
      <c r="G11" s="33"/>
      <c r="H11" s="33"/>
      <c r="I11" s="118" t="s">
        <v>20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21</v>
      </c>
      <c r="E12" s="33"/>
      <c r="F12" s="109" t="s">
        <v>22</v>
      </c>
      <c r="G12" s="33"/>
      <c r="H12" s="33"/>
      <c r="I12" s="118" t="s">
        <v>23</v>
      </c>
      <c r="J12" s="119" t="str">
        <f>'Rekapitulace stavby'!AN8</f>
        <v>3. 9. 2020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25</v>
      </c>
      <c r="E14" s="33"/>
      <c r="F14" s="33"/>
      <c r="G14" s="33"/>
      <c r="H14" s="33"/>
      <c r="I14" s="118" t="s">
        <v>26</v>
      </c>
      <c r="J14" s="109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29</v>
      </c>
      <c r="E17" s="33"/>
      <c r="F17" s="33"/>
      <c r="G17" s="33"/>
      <c r="H17" s="33"/>
      <c r="I17" s="118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31</v>
      </c>
      <c r="E20" s="33"/>
      <c r="F20" s="33"/>
      <c r="G20" s="33"/>
      <c r="H20" s="33"/>
      <c r="I20" s="118" t="s">
        <v>26</v>
      </c>
      <c r="J20" s="109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8" t="s">
        <v>28</v>
      </c>
      <c r="J21" s="109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34</v>
      </c>
      <c r="E23" s="33"/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8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292" t="s">
        <v>1</v>
      </c>
      <c r="F27" s="292"/>
      <c r="G27" s="292"/>
      <c r="H27" s="29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ROUND(J143, 0)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41</v>
      </c>
      <c r="E33" s="118" t="s">
        <v>42</v>
      </c>
      <c r="F33" s="128">
        <f>ROUND((SUM(BE143:BE659)),  0)</f>
        <v>0</v>
      </c>
      <c r="G33" s="33"/>
      <c r="H33" s="33"/>
      <c r="I33" s="129">
        <v>0.21</v>
      </c>
      <c r="J33" s="128">
        <f>ROUND(((SUM(BE143:BE659))*I33),  0)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43</v>
      </c>
      <c r="F34" s="128">
        <f>ROUND((SUM(BF143:BF659)),  0)</f>
        <v>0</v>
      </c>
      <c r="G34" s="33"/>
      <c r="H34" s="33"/>
      <c r="I34" s="129">
        <v>0.15</v>
      </c>
      <c r="J34" s="128">
        <f>ROUND(((SUM(BF143:BF659))*I34),  0)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44</v>
      </c>
      <c r="F35" s="128">
        <f>ROUND((SUM(BG143:BG659)),  0)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45</v>
      </c>
      <c r="F36" s="128">
        <f>ROUND((SUM(BH143:BH659)),  0)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46</v>
      </c>
      <c r="F37" s="128">
        <f>ROUND((SUM(BI143:BI659)),  0)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3" t="str">
        <f>E7</f>
        <v>SUŠICE, zateplení panelových domů č.p. 1163-1168, ul. Kaštanová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010 - SO 01 - Bytový dům č.p. 1163-1164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Sušice</v>
      </c>
      <c r="G89" s="35"/>
      <c r="H89" s="35"/>
      <c r="I89" s="28" t="s">
        <v>23</v>
      </c>
      <c r="J89" s="65" t="str">
        <f>IF(J12="","",J12)</f>
        <v>3. 9. 2020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Město Sušice</v>
      </c>
      <c r="G91" s="35"/>
      <c r="H91" s="35"/>
      <c r="I91" s="28" t="s">
        <v>31</v>
      </c>
      <c r="J91" s="31" t="str">
        <f>E21</f>
        <v>Ing. Jan Prášek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>Pavel Hrba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108</v>
      </c>
      <c r="D94" s="149"/>
      <c r="E94" s="149"/>
      <c r="F94" s="149"/>
      <c r="G94" s="149"/>
      <c r="H94" s="149"/>
      <c r="I94" s="149"/>
      <c r="J94" s="150" t="s">
        <v>109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110</v>
      </c>
      <c r="D96" s="35"/>
      <c r="E96" s="35"/>
      <c r="F96" s="35"/>
      <c r="G96" s="35"/>
      <c r="H96" s="35"/>
      <c r="I96" s="35"/>
      <c r="J96" s="83">
        <f>J143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2:12" s="9" customFormat="1" ht="24.95" customHeight="1">
      <c r="B97" s="152"/>
      <c r="C97" s="153"/>
      <c r="D97" s="154" t="s">
        <v>112</v>
      </c>
      <c r="E97" s="155"/>
      <c r="F97" s="155"/>
      <c r="G97" s="155"/>
      <c r="H97" s="155"/>
      <c r="I97" s="155"/>
      <c r="J97" s="156">
        <f>J144</f>
        <v>0</v>
      </c>
      <c r="K97" s="153"/>
      <c r="L97" s="157"/>
    </row>
    <row r="98" spans="2:12" s="10" customFormat="1" ht="19.899999999999999" customHeight="1">
      <c r="B98" s="158"/>
      <c r="C98" s="103"/>
      <c r="D98" s="159" t="s">
        <v>113</v>
      </c>
      <c r="E98" s="160"/>
      <c r="F98" s="160"/>
      <c r="G98" s="160"/>
      <c r="H98" s="160"/>
      <c r="I98" s="160"/>
      <c r="J98" s="161">
        <f>J145</f>
        <v>0</v>
      </c>
      <c r="K98" s="103"/>
      <c r="L98" s="162"/>
    </row>
    <row r="99" spans="2:12" s="10" customFormat="1" ht="19.899999999999999" customHeight="1">
      <c r="B99" s="158"/>
      <c r="C99" s="103"/>
      <c r="D99" s="159" t="s">
        <v>114</v>
      </c>
      <c r="E99" s="160"/>
      <c r="F99" s="160"/>
      <c r="G99" s="160"/>
      <c r="H99" s="160"/>
      <c r="I99" s="160"/>
      <c r="J99" s="161">
        <f>J159</f>
        <v>0</v>
      </c>
      <c r="K99" s="103"/>
      <c r="L99" s="162"/>
    </row>
    <row r="100" spans="2:12" s="10" customFormat="1" ht="19.899999999999999" customHeight="1">
      <c r="B100" s="158"/>
      <c r="C100" s="103"/>
      <c r="D100" s="159" t="s">
        <v>115</v>
      </c>
      <c r="E100" s="160"/>
      <c r="F100" s="160"/>
      <c r="G100" s="160"/>
      <c r="H100" s="160"/>
      <c r="I100" s="160"/>
      <c r="J100" s="161">
        <f>J167</f>
        <v>0</v>
      </c>
      <c r="K100" s="103"/>
      <c r="L100" s="162"/>
    </row>
    <row r="101" spans="2:12" s="10" customFormat="1" ht="19.899999999999999" customHeight="1">
      <c r="B101" s="158"/>
      <c r="C101" s="103"/>
      <c r="D101" s="159" t="s">
        <v>116</v>
      </c>
      <c r="E101" s="160"/>
      <c r="F101" s="160"/>
      <c r="G101" s="160"/>
      <c r="H101" s="160"/>
      <c r="I101" s="160"/>
      <c r="J101" s="161">
        <f>J173</f>
        <v>0</v>
      </c>
      <c r="K101" s="103"/>
      <c r="L101" s="162"/>
    </row>
    <row r="102" spans="2:12" s="10" customFormat="1" ht="19.899999999999999" customHeight="1">
      <c r="B102" s="158"/>
      <c r="C102" s="103"/>
      <c r="D102" s="159" t="s">
        <v>117</v>
      </c>
      <c r="E102" s="160"/>
      <c r="F102" s="160"/>
      <c r="G102" s="160"/>
      <c r="H102" s="160"/>
      <c r="I102" s="160"/>
      <c r="J102" s="161">
        <f>J178</f>
        <v>0</v>
      </c>
      <c r="K102" s="103"/>
      <c r="L102" s="162"/>
    </row>
    <row r="103" spans="2:12" s="10" customFormat="1" ht="19.899999999999999" customHeight="1">
      <c r="B103" s="158"/>
      <c r="C103" s="103"/>
      <c r="D103" s="159" t="s">
        <v>118</v>
      </c>
      <c r="E103" s="160"/>
      <c r="F103" s="160"/>
      <c r="G103" s="160"/>
      <c r="H103" s="160"/>
      <c r="I103" s="160"/>
      <c r="J103" s="161">
        <f>J187</f>
        <v>0</v>
      </c>
      <c r="K103" s="103"/>
      <c r="L103" s="162"/>
    </row>
    <row r="104" spans="2:12" s="10" customFormat="1" ht="19.899999999999999" customHeight="1">
      <c r="B104" s="158"/>
      <c r="C104" s="103"/>
      <c r="D104" s="159" t="s">
        <v>119</v>
      </c>
      <c r="E104" s="160"/>
      <c r="F104" s="160"/>
      <c r="G104" s="160"/>
      <c r="H104" s="160"/>
      <c r="I104" s="160"/>
      <c r="J104" s="161">
        <f>J379</f>
        <v>0</v>
      </c>
      <c r="K104" s="103"/>
      <c r="L104" s="162"/>
    </row>
    <row r="105" spans="2:12" s="10" customFormat="1" ht="19.899999999999999" customHeight="1">
      <c r="B105" s="158"/>
      <c r="C105" s="103"/>
      <c r="D105" s="159" t="s">
        <v>120</v>
      </c>
      <c r="E105" s="160"/>
      <c r="F105" s="160"/>
      <c r="G105" s="160"/>
      <c r="H105" s="160"/>
      <c r="I105" s="160"/>
      <c r="J105" s="161">
        <f>J390</f>
        <v>0</v>
      </c>
      <c r="K105" s="103"/>
      <c r="L105" s="162"/>
    </row>
    <row r="106" spans="2:12" s="10" customFormat="1" ht="19.899999999999999" customHeight="1">
      <c r="B106" s="158"/>
      <c r="C106" s="103"/>
      <c r="D106" s="159" t="s">
        <v>121</v>
      </c>
      <c r="E106" s="160"/>
      <c r="F106" s="160"/>
      <c r="G106" s="160"/>
      <c r="H106" s="160"/>
      <c r="I106" s="160"/>
      <c r="J106" s="161">
        <f>J398</f>
        <v>0</v>
      </c>
      <c r="K106" s="103"/>
      <c r="L106" s="162"/>
    </row>
    <row r="107" spans="2:12" s="10" customFormat="1" ht="19.899999999999999" customHeight="1">
      <c r="B107" s="158"/>
      <c r="C107" s="103"/>
      <c r="D107" s="159" t="s">
        <v>122</v>
      </c>
      <c r="E107" s="160"/>
      <c r="F107" s="160"/>
      <c r="G107" s="160"/>
      <c r="H107" s="160"/>
      <c r="I107" s="160"/>
      <c r="J107" s="161">
        <f>J431</f>
        <v>0</v>
      </c>
      <c r="K107" s="103"/>
      <c r="L107" s="162"/>
    </row>
    <row r="108" spans="2:12" s="10" customFormat="1" ht="19.899999999999999" customHeight="1">
      <c r="B108" s="158"/>
      <c r="C108" s="103"/>
      <c r="D108" s="159" t="s">
        <v>123</v>
      </c>
      <c r="E108" s="160"/>
      <c r="F108" s="160"/>
      <c r="G108" s="160"/>
      <c r="H108" s="160"/>
      <c r="I108" s="160"/>
      <c r="J108" s="161">
        <f>J465</f>
        <v>0</v>
      </c>
      <c r="K108" s="103"/>
      <c r="L108" s="162"/>
    </row>
    <row r="109" spans="2:12" s="10" customFormat="1" ht="19.899999999999999" customHeight="1">
      <c r="B109" s="158"/>
      <c r="C109" s="103"/>
      <c r="D109" s="159" t="s">
        <v>124</v>
      </c>
      <c r="E109" s="160"/>
      <c r="F109" s="160"/>
      <c r="G109" s="160"/>
      <c r="H109" s="160"/>
      <c r="I109" s="160"/>
      <c r="J109" s="161">
        <f>J476</f>
        <v>0</v>
      </c>
      <c r="K109" s="103"/>
      <c r="L109" s="162"/>
    </row>
    <row r="110" spans="2:12" s="9" customFormat="1" ht="24.95" customHeight="1">
      <c r="B110" s="152"/>
      <c r="C110" s="153"/>
      <c r="D110" s="154" t="s">
        <v>125</v>
      </c>
      <c r="E110" s="155"/>
      <c r="F110" s="155"/>
      <c r="G110" s="155"/>
      <c r="H110" s="155"/>
      <c r="I110" s="155"/>
      <c r="J110" s="156">
        <f>J478</f>
        <v>0</v>
      </c>
      <c r="K110" s="153"/>
      <c r="L110" s="157"/>
    </row>
    <row r="111" spans="2:12" s="10" customFormat="1" ht="19.899999999999999" customHeight="1">
      <c r="B111" s="158"/>
      <c r="C111" s="103"/>
      <c r="D111" s="159" t="s">
        <v>126</v>
      </c>
      <c r="E111" s="160"/>
      <c r="F111" s="160"/>
      <c r="G111" s="160"/>
      <c r="H111" s="160"/>
      <c r="I111" s="160"/>
      <c r="J111" s="161">
        <f>J479</f>
        <v>0</v>
      </c>
      <c r="K111" s="103"/>
      <c r="L111" s="162"/>
    </row>
    <row r="112" spans="2:12" s="10" customFormat="1" ht="19.899999999999999" customHeight="1">
      <c r="B112" s="158"/>
      <c r="C112" s="103"/>
      <c r="D112" s="159" t="s">
        <v>127</v>
      </c>
      <c r="E112" s="160"/>
      <c r="F112" s="160"/>
      <c r="G112" s="160"/>
      <c r="H112" s="160"/>
      <c r="I112" s="160"/>
      <c r="J112" s="161">
        <f>J495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128</v>
      </c>
      <c r="E113" s="160"/>
      <c r="F113" s="160"/>
      <c r="G113" s="160"/>
      <c r="H113" s="160"/>
      <c r="I113" s="160"/>
      <c r="J113" s="161">
        <f>J530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129</v>
      </c>
      <c r="E114" s="160"/>
      <c r="F114" s="160"/>
      <c r="G114" s="160"/>
      <c r="H114" s="160"/>
      <c r="I114" s="160"/>
      <c r="J114" s="161">
        <f>J536</f>
        <v>0</v>
      </c>
      <c r="K114" s="103"/>
      <c r="L114" s="162"/>
    </row>
    <row r="115" spans="1:31" s="10" customFormat="1" ht="19.899999999999999" customHeight="1">
      <c r="B115" s="158"/>
      <c r="C115" s="103"/>
      <c r="D115" s="159" t="s">
        <v>130</v>
      </c>
      <c r="E115" s="160"/>
      <c r="F115" s="160"/>
      <c r="G115" s="160"/>
      <c r="H115" s="160"/>
      <c r="I115" s="160"/>
      <c r="J115" s="161">
        <f>J540</f>
        <v>0</v>
      </c>
      <c r="K115" s="103"/>
      <c r="L115" s="162"/>
    </row>
    <row r="116" spans="1:31" s="10" customFormat="1" ht="19.899999999999999" customHeight="1">
      <c r="B116" s="158"/>
      <c r="C116" s="103"/>
      <c r="D116" s="159" t="s">
        <v>131</v>
      </c>
      <c r="E116" s="160"/>
      <c r="F116" s="160"/>
      <c r="G116" s="160"/>
      <c r="H116" s="160"/>
      <c r="I116" s="160"/>
      <c r="J116" s="161">
        <f>J572</f>
        <v>0</v>
      </c>
      <c r="K116" s="103"/>
      <c r="L116" s="162"/>
    </row>
    <row r="117" spans="1:31" s="10" customFormat="1" ht="19.899999999999999" customHeight="1">
      <c r="B117" s="158"/>
      <c r="C117" s="103"/>
      <c r="D117" s="159" t="s">
        <v>132</v>
      </c>
      <c r="E117" s="160"/>
      <c r="F117" s="160"/>
      <c r="G117" s="160"/>
      <c r="H117" s="160"/>
      <c r="I117" s="160"/>
      <c r="J117" s="161">
        <f>J575</f>
        <v>0</v>
      </c>
      <c r="K117" s="103"/>
      <c r="L117" s="162"/>
    </row>
    <row r="118" spans="1:31" s="10" customFormat="1" ht="19.899999999999999" customHeight="1">
      <c r="B118" s="158"/>
      <c r="C118" s="103"/>
      <c r="D118" s="159" t="s">
        <v>133</v>
      </c>
      <c r="E118" s="160"/>
      <c r="F118" s="160"/>
      <c r="G118" s="160"/>
      <c r="H118" s="160"/>
      <c r="I118" s="160"/>
      <c r="J118" s="161">
        <f>J606</f>
        <v>0</v>
      </c>
      <c r="K118" s="103"/>
      <c r="L118" s="162"/>
    </row>
    <row r="119" spans="1:31" s="10" customFormat="1" ht="19.899999999999999" customHeight="1">
      <c r="B119" s="158"/>
      <c r="C119" s="103"/>
      <c r="D119" s="159" t="s">
        <v>134</v>
      </c>
      <c r="E119" s="160"/>
      <c r="F119" s="160"/>
      <c r="G119" s="160"/>
      <c r="H119" s="160"/>
      <c r="I119" s="160"/>
      <c r="J119" s="161">
        <f>J636</f>
        <v>0</v>
      </c>
      <c r="K119" s="103"/>
      <c r="L119" s="162"/>
    </row>
    <row r="120" spans="1:31" s="10" customFormat="1" ht="19.899999999999999" customHeight="1">
      <c r="B120" s="158"/>
      <c r="C120" s="103"/>
      <c r="D120" s="159" t="s">
        <v>135</v>
      </c>
      <c r="E120" s="160"/>
      <c r="F120" s="160"/>
      <c r="G120" s="160"/>
      <c r="H120" s="160"/>
      <c r="I120" s="160"/>
      <c r="J120" s="161">
        <f>J649</f>
        <v>0</v>
      </c>
      <c r="K120" s="103"/>
      <c r="L120" s="162"/>
    </row>
    <row r="121" spans="1:31" s="9" customFormat="1" ht="24.95" customHeight="1">
      <c r="B121" s="152"/>
      <c r="C121" s="153"/>
      <c r="D121" s="154" t="s">
        <v>136</v>
      </c>
      <c r="E121" s="155"/>
      <c r="F121" s="155"/>
      <c r="G121" s="155"/>
      <c r="H121" s="155"/>
      <c r="I121" s="155"/>
      <c r="J121" s="156">
        <f>J654</f>
        <v>0</v>
      </c>
      <c r="K121" s="153"/>
      <c r="L121" s="157"/>
    </row>
    <row r="122" spans="1:31" s="10" customFormat="1" ht="19.899999999999999" customHeight="1">
      <c r="B122" s="158"/>
      <c r="C122" s="103"/>
      <c r="D122" s="159" t="s">
        <v>137</v>
      </c>
      <c r="E122" s="160"/>
      <c r="F122" s="160"/>
      <c r="G122" s="160"/>
      <c r="H122" s="160"/>
      <c r="I122" s="160"/>
      <c r="J122" s="161">
        <f>J655</f>
        <v>0</v>
      </c>
      <c r="K122" s="103"/>
      <c r="L122" s="162"/>
    </row>
    <row r="123" spans="1:31" s="10" customFormat="1" ht="19.899999999999999" customHeight="1">
      <c r="B123" s="158"/>
      <c r="C123" s="103"/>
      <c r="D123" s="159" t="s">
        <v>138</v>
      </c>
      <c r="E123" s="160"/>
      <c r="F123" s="160"/>
      <c r="G123" s="160"/>
      <c r="H123" s="160"/>
      <c r="I123" s="160"/>
      <c r="J123" s="161">
        <f>J657</f>
        <v>0</v>
      </c>
      <c r="K123" s="103"/>
      <c r="L123" s="162"/>
    </row>
    <row r="124" spans="1:31" s="2" customFormat="1" ht="21.7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9" spans="1:63" s="2" customFormat="1" ht="6.95" customHeight="1">
      <c r="A129" s="33"/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3" s="2" customFormat="1" ht="24.95" customHeight="1">
      <c r="A130" s="33"/>
      <c r="B130" s="34"/>
      <c r="C130" s="22" t="s">
        <v>139</v>
      </c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6.9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12" customHeight="1">
      <c r="A132" s="33"/>
      <c r="B132" s="34"/>
      <c r="C132" s="28" t="s">
        <v>17</v>
      </c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2" customFormat="1" ht="16.5" customHeight="1">
      <c r="A133" s="33"/>
      <c r="B133" s="34"/>
      <c r="C133" s="35"/>
      <c r="D133" s="35"/>
      <c r="E133" s="293" t="str">
        <f>E7</f>
        <v>SUŠICE, zateplení panelových domů č.p. 1163-1168, ul. Kaštanová</v>
      </c>
      <c r="F133" s="294"/>
      <c r="G133" s="294"/>
      <c r="H133" s="294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3" s="2" customFormat="1" ht="12" customHeight="1">
      <c r="A134" s="33"/>
      <c r="B134" s="34"/>
      <c r="C134" s="28" t="s">
        <v>105</v>
      </c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16.5" customHeight="1">
      <c r="A135" s="33"/>
      <c r="B135" s="34"/>
      <c r="C135" s="35"/>
      <c r="D135" s="35"/>
      <c r="E135" s="241" t="str">
        <f>E9</f>
        <v>010 - SO 01 - Bytový dům č.p. 1163-1164</v>
      </c>
      <c r="F135" s="295"/>
      <c r="G135" s="295"/>
      <c r="H135" s="295"/>
      <c r="I135" s="35"/>
      <c r="J135" s="35"/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6.95" customHeight="1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12" customHeight="1">
      <c r="A137" s="33"/>
      <c r="B137" s="34"/>
      <c r="C137" s="28" t="s">
        <v>21</v>
      </c>
      <c r="D137" s="35"/>
      <c r="E137" s="35"/>
      <c r="F137" s="26" t="str">
        <f>F12</f>
        <v>Sušice</v>
      </c>
      <c r="G137" s="35"/>
      <c r="H137" s="35"/>
      <c r="I137" s="28" t="s">
        <v>23</v>
      </c>
      <c r="J137" s="65" t="str">
        <f>IF(J12="","",J12)</f>
        <v>3. 9. 2020</v>
      </c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6.95" customHeight="1">
      <c r="A138" s="33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15.2" customHeight="1">
      <c r="A139" s="33"/>
      <c r="B139" s="34"/>
      <c r="C139" s="28" t="s">
        <v>25</v>
      </c>
      <c r="D139" s="35"/>
      <c r="E139" s="35"/>
      <c r="F139" s="26" t="str">
        <f>E15</f>
        <v>Město Sušice</v>
      </c>
      <c r="G139" s="35"/>
      <c r="H139" s="35"/>
      <c r="I139" s="28" t="s">
        <v>31</v>
      </c>
      <c r="J139" s="31" t="str">
        <f>E21</f>
        <v>Ing. Jan Prášek</v>
      </c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15.2" customHeight="1">
      <c r="A140" s="33"/>
      <c r="B140" s="34"/>
      <c r="C140" s="28" t="s">
        <v>29</v>
      </c>
      <c r="D140" s="35"/>
      <c r="E140" s="35"/>
      <c r="F140" s="26" t="str">
        <f>IF(E18="","",E18)</f>
        <v>Vyplň údaj</v>
      </c>
      <c r="G140" s="35"/>
      <c r="H140" s="35"/>
      <c r="I140" s="28" t="s">
        <v>34</v>
      </c>
      <c r="J140" s="31" t="str">
        <f>E24</f>
        <v>Pavel Hrba</v>
      </c>
      <c r="K140" s="35"/>
      <c r="L140" s="50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10.35" customHeight="1">
      <c r="A141" s="33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50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11" customFormat="1" ht="29.25" customHeight="1">
      <c r="A142" s="163"/>
      <c r="B142" s="164"/>
      <c r="C142" s="165" t="s">
        <v>140</v>
      </c>
      <c r="D142" s="166" t="s">
        <v>62</v>
      </c>
      <c r="E142" s="166" t="s">
        <v>58</v>
      </c>
      <c r="F142" s="166" t="s">
        <v>59</v>
      </c>
      <c r="G142" s="166" t="s">
        <v>141</v>
      </c>
      <c r="H142" s="166" t="s">
        <v>142</v>
      </c>
      <c r="I142" s="166" t="s">
        <v>143</v>
      </c>
      <c r="J142" s="166" t="s">
        <v>109</v>
      </c>
      <c r="K142" s="167" t="s">
        <v>144</v>
      </c>
      <c r="L142" s="168"/>
      <c r="M142" s="74" t="s">
        <v>1</v>
      </c>
      <c r="N142" s="75" t="s">
        <v>41</v>
      </c>
      <c r="O142" s="75" t="s">
        <v>145</v>
      </c>
      <c r="P142" s="75" t="s">
        <v>146</v>
      </c>
      <c r="Q142" s="75" t="s">
        <v>147</v>
      </c>
      <c r="R142" s="75" t="s">
        <v>148</v>
      </c>
      <c r="S142" s="75" t="s">
        <v>149</v>
      </c>
      <c r="T142" s="76" t="s">
        <v>150</v>
      </c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</row>
    <row r="143" spans="1:63" s="2" customFormat="1" ht="22.9" customHeight="1">
      <c r="A143" s="33"/>
      <c r="B143" s="34"/>
      <c r="C143" s="81" t="s">
        <v>151</v>
      </c>
      <c r="D143" s="35"/>
      <c r="E143" s="35"/>
      <c r="F143" s="35"/>
      <c r="G143" s="35"/>
      <c r="H143" s="35"/>
      <c r="I143" s="35"/>
      <c r="J143" s="169">
        <f>BK143</f>
        <v>0</v>
      </c>
      <c r="K143" s="35"/>
      <c r="L143" s="38"/>
      <c r="M143" s="77"/>
      <c r="N143" s="170"/>
      <c r="O143" s="78"/>
      <c r="P143" s="171">
        <f>P144+P478+P654</f>
        <v>0</v>
      </c>
      <c r="Q143" s="78"/>
      <c r="R143" s="171">
        <f>R144+R478+R654</f>
        <v>64.640785270000009</v>
      </c>
      <c r="S143" s="78"/>
      <c r="T143" s="172">
        <f>T144+T478+T654</f>
        <v>101.77183434999998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76</v>
      </c>
      <c r="AU143" s="16" t="s">
        <v>111</v>
      </c>
      <c r="BK143" s="173">
        <f>BK144+BK478+BK654</f>
        <v>0</v>
      </c>
    </row>
    <row r="144" spans="1:63" s="12" customFormat="1" ht="25.9" customHeight="1">
      <c r="B144" s="174"/>
      <c r="C144" s="175"/>
      <c r="D144" s="176" t="s">
        <v>76</v>
      </c>
      <c r="E144" s="177" t="s">
        <v>152</v>
      </c>
      <c r="F144" s="177" t="s">
        <v>153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P145+P159+P167+P173+P178+P187+P379+P390+P398+P431+P465+P476</f>
        <v>0</v>
      </c>
      <c r="Q144" s="182"/>
      <c r="R144" s="183">
        <f>R145+R159+R167+R173+R178+R187+R379+R390+R398+R431+R465+R476</f>
        <v>51.676632920000003</v>
      </c>
      <c r="S144" s="182"/>
      <c r="T144" s="184">
        <f>T145+T159+T167+T173+T178+T187+T379+T390+T398+T431+T465+T476</f>
        <v>99.881130999999982</v>
      </c>
      <c r="AR144" s="185" t="s">
        <v>8</v>
      </c>
      <c r="AT144" s="186" t="s">
        <v>76</v>
      </c>
      <c r="AU144" s="186" t="s">
        <v>77</v>
      </c>
      <c r="AY144" s="185" t="s">
        <v>154</v>
      </c>
      <c r="BK144" s="187">
        <f>BK145+BK159+BK167+BK173+BK178+BK187+BK379+BK390+BK398+BK431+BK465+BK476</f>
        <v>0</v>
      </c>
    </row>
    <row r="145" spans="1:65" s="12" customFormat="1" ht="22.9" customHeight="1">
      <c r="B145" s="174"/>
      <c r="C145" s="175"/>
      <c r="D145" s="176" t="s">
        <v>76</v>
      </c>
      <c r="E145" s="188" t="s">
        <v>8</v>
      </c>
      <c r="F145" s="188" t="s">
        <v>155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SUM(P146:P158)</f>
        <v>0</v>
      </c>
      <c r="Q145" s="182"/>
      <c r="R145" s="183">
        <f>SUM(R146:R158)</f>
        <v>0</v>
      </c>
      <c r="S145" s="182"/>
      <c r="T145" s="184">
        <f>SUM(T146:T158)</f>
        <v>0</v>
      </c>
      <c r="AR145" s="185" t="s">
        <v>8</v>
      </c>
      <c r="AT145" s="186" t="s">
        <v>76</v>
      </c>
      <c r="AU145" s="186" t="s">
        <v>8</v>
      </c>
      <c r="AY145" s="185" t="s">
        <v>154</v>
      </c>
      <c r="BK145" s="187">
        <f>SUM(BK146:BK158)</f>
        <v>0</v>
      </c>
    </row>
    <row r="146" spans="1:65" s="2" customFormat="1" ht="21.75" customHeight="1">
      <c r="A146" s="33"/>
      <c r="B146" s="34"/>
      <c r="C146" s="190" t="s">
        <v>8</v>
      </c>
      <c r="D146" s="190" t="s">
        <v>156</v>
      </c>
      <c r="E146" s="191" t="s">
        <v>157</v>
      </c>
      <c r="F146" s="192" t="s">
        <v>158</v>
      </c>
      <c r="G146" s="193" t="s">
        <v>159</v>
      </c>
      <c r="H146" s="194">
        <v>6.4850000000000003</v>
      </c>
      <c r="I146" s="195"/>
      <c r="J146" s="196">
        <f>ROUND(I146*H146,0)</f>
        <v>0</v>
      </c>
      <c r="K146" s="192" t="s">
        <v>160</v>
      </c>
      <c r="L146" s="38"/>
      <c r="M146" s="197" t="s">
        <v>1</v>
      </c>
      <c r="N146" s="198" t="s">
        <v>43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161</v>
      </c>
      <c r="AT146" s="201" t="s">
        <v>156</v>
      </c>
      <c r="AU146" s="201" t="s">
        <v>87</v>
      </c>
      <c r="AY146" s="16" t="s">
        <v>154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87</v>
      </c>
      <c r="BK146" s="202">
        <f>ROUND(I146*H146,0)</f>
        <v>0</v>
      </c>
      <c r="BL146" s="16" t="s">
        <v>161</v>
      </c>
      <c r="BM146" s="201" t="s">
        <v>162</v>
      </c>
    </row>
    <row r="147" spans="1:65" s="13" customFormat="1" ht="11.25">
      <c r="B147" s="203"/>
      <c r="C147" s="204"/>
      <c r="D147" s="205" t="s">
        <v>163</v>
      </c>
      <c r="E147" s="206" t="s">
        <v>1</v>
      </c>
      <c r="F147" s="207" t="s">
        <v>164</v>
      </c>
      <c r="G147" s="204"/>
      <c r="H147" s="208">
        <v>5.2850000000000001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163</v>
      </c>
      <c r="AU147" s="214" t="s">
        <v>87</v>
      </c>
      <c r="AV147" s="13" t="s">
        <v>87</v>
      </c>
      <c r="AW147" s="13" t="s">
        <v>33</v>
      </c>
      <c r="AX147" s="13" t="s">
        <v>77</v>
      </c>
      <c r="AY147" s="214" t="s">
        <v>154</v>
      </c>
    </row>
    <row r="148" spans="1:65" s="13" customFormat="1" ht="11.25">
      <c r="B148" s="203"/>
      <c r="C148" s="204"/>
      <c r="D148" s="205" t="s">
        <v>163</v>
      </c>
      <c r="E148" s="206" t="s">
        <v>1</v>
      </c>
      <c r="F148" s="207" t="s">
        <v>165</v>
      </c>
      <c r="G148" s="204"/>
      <c r="H148" s="208">
        <v>1.2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163</v>
      </c>
      <c r="AU148" s="214" t="s">
        <v>87</v>
      </c>
      <c r="AV148" s="13" t="s">
        <v>87</v>
      </c>
      <c r="AW148" s="13" t="s">
        <v>33</v>
      </c>
      <c r="AX148" s="13" t="s">
        <v>77</v>
      </c>
      <c r="AY148" s="214" t="s">
        <v>154</v>
      </c>
    </row>
    <row r="149" spans="1:65" s="2" customFormat="1" ht="16.5" customHeight="1">
      <c r="A149" s="33"/>
      <c r="B149" s="34"/>
      <c r="C149" s="190" t="s">
        <v>87</v>
      </c>
      <c r="D149" s="190" t="s">
        <v>156</v>
      </c>
      <c r="E149" s="191" t="s">
        <v>166</v>
      </c>
      <c r="F149" s="192" t="s">
        <v>167</v>
      </c>
      <c r="G149" s="193" t="s">
        <v>159</v>
      </c>
      <c r="H149" s="194">
        <v>2.411</v>
      </c>
      <c r="I149" s="195"/>
      <c r="J149" s="196">
        <f>ROUND(I149*H149,0)</f>
        <v>0</v>
      </c>
      <c r="K149" s="192" t="s">
        <v>160</v>
      </c>
      <c r="L149" s="38"/>
      <c r="M149" s="197" t="s">
        <v>1</v>
      </c>
      <c r="N149" s="198" t="s">
        <v>43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161</v>
      </c>
      <c r="AT149" s="201" t="s">
        <v>156</v>
      </c>
      <c r="AU149" s="201" t="s">
        <v>87</v>
      </c>
      <c r="AY149" s="16" t="s">
        <v>154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87</v>
      </c>
      <c r="BK149" s="202">
        <f>ROUND(I149*H149,0)</f>
        <v>0</v>
      </c>
      <c r="BL149" s="16" t="s">
        <v>161</v>
      </c>
      <c r="BM149" s="201" t="s">
        <v>168</v>
      </c>
    </row>
    <row r="150" spans="1:65" s="13" customFormat="1" ht="11.25">
      <c r="B150" s="203"/>
      <c r="C150" s="204"/>
      <c r="D150" s="205" t="s">
        <v>163</v>
      </c>
      <c r="E150" s="206" t="s">
        <v>1</v>
      </c>
      <c r="F150" s="207" t="s">
        <v>169</v>
      </c>
      <c r="G150" s="204"/>
      <c r="H150" s="208">
        <v>2.411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163</v>
      </c>
      <c r="AU150" s="214" t="s">
        <v>87</v>
      </c>
      <c r="AV150" s="13" t="s">
        <v>87</v>
      </c>
      <c r="AW150" s="13" t="s">
        <v>33</v>
      </c>
      <c r="AX150" s="13" t="s">
        <v>77</v>
      </c>
      <c r="AY150" s="214" t="s">
        <v>154</v>
      </c>
    </row>
    <row r="151" spans="1:65" s="2" customFormat="1" ht="16.5" customHeight="1">
      <c r="A151" s="33"/>
      <c r="B151" s="34"/>
      <c r="C151" s="190" t="s">
        <v>170</v>
      </c>
      <c r="D151" s="190" t="s">
        <v>156</v>
      </c>
      <c r="E151" s="191" t="s">
        <v>171</v>
      </c>
      <c r="F151" s="192" t="s">
        <v>172</v>
      </c>
      <c r="G151" s="193" t="s">
        <v>159</v>
      </c>
      <c r="H151" s="194">
        <v>2.411</v>
      </c>
      <c r="I151" s="195"/>
      <c r="J151" s="196">
        <f>ROUND(I151*H151,0)</f>
        <v>0</v>
      </c>
      <c r="K151" s="192" t="s">
        <v>160</v>
      </c>
      <c r="L151" s="38"/>
      <c r="M151" s="197" t="s">
        <v>1</v>
      </c>
      <c r="N151" s="198" t="s">
        <v>43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161</v>
      </c>
      <c r="AT151" s="201" t="s">
        <v>156</v>
      </c>
      <c r="AU151" s="201" t="s">
        <v>87</v>
      </c>
      <c r="AY151" s="16" t="s">
        <v>154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87</v>
      </c>
      <c r="BK151" s="202">
        <f>ROUND(I151*H151,0)</f>
        <v>0</v>
      </c>
      <c r="BL151" s="16" t="s">
        <v>161</v>
      </c>
      <c r="BM151" s="201" t="s">
        <v>173</v>
      </c>
    </row>
    <row r="152" spans="1:65" s="13" customFormat="1" ht="11.25">
      <c r="B152" s="203"/>
      <c r="C152" s="204"/>
      <c r="D152" s="205" t="s">
        <v>163</v>
      </c>
      <c r="E152" s="206" t="s">
        <v>1</v>
      </c>
      <c r="F152" s="207" t="s">
        <v>169</v>
      </c>
      <c r="G152" s="204"/>
      <c r="H152" s="208">
        <v>2.411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163</v>
      </c>
      <c r="AU152" s="214" t="s">
        <v>87</v>
      </c>
      <c r="AV152" s="13" t="s">
        <v>87</v>
      </c>
      <c r="AW152" s="13" t="s">
        <v>33</v>
      </c>
      <c r="AX152" s="13" t="s">
        <v>77</v>
      </c>
      <c r="AY152" s="214" t="s">
        <v>154</v>
      </c>
    </row>
    <row r="153" spans="1:65" s="2" customFormat="1" ht="16.5" customHeight="1">
      <c r="A153" s="33"/>
      <c r="B153" s="34"/>
      <c r="C153" s="190" t="s">
        <v>161</v>
      </c>
      <c r="D153" s="190" t="s">
        <v>156</v>
      </c>
      <c r="E153" s="191" t="s">
        <v>174</v>
      </c>
      <c r="F153" s="192" t="s">
        <v>175</v>
      </c>
      <c r="G153" s="193" t="s">
        <v>176</v>
      </c>
      <c r="H153" s="194">
        <v>4.2190000000000003</v>
      </c>
      <c r="I153" s="195"/>
      <c r="J153" s="196">
        <f>ROUND(I153*H153,0)</f>
        <v>0</v>
      </c>
      <c r="K153" s="192" t="s">
        <v>160</v>
      </c>
      <c r="L153" s="38"/>
      <c r="M153" s="197" t="s">
        <v>1</v>
      </c>
      <c r="N153" s="198" t="s">
        <v>43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161</v>
      </c>
      <c r="AT153" s="201" t="s">
        <v>156</v>
      </c>
      <c r="AU153" s="201" t="s">
        <v>87</v>
      </c>
      <c r="AY153" s="16" t="s">
        <v>154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87</v>
      </c>
      <c r="BK153" s="202">
        <f>ROUND(I153*H153,0)</f>
        <v>0</v>
      </c>
      <c r="BL153" s="16" t="s">
        <v>161</v>
      </c>
      <c r="BM153" s="201" t="s">
        <v>177</v>
      </c>
    </row>
    <row r="154" spans="1:65" s="13" customFormat="1" ht="11.25">
      <c r="B154" s="203"/>
      <c r="C154" s="204"/>
      <c r="D154" s="205" t="s">
        <v>163</v>
      </c>
      <c r="E154" s="206" t="s">
        <v>1</v>
      </c>
      <c r="F154" s="207" t="s">
        <v>178</v>
      </c>
      <c r="G154" s="204"/>
      <c r="H154" s="208">
        <v>4.2190000000000003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163</v>
      </c>
      <c r="AU154" s="214" t="s">
        <v>87</v>
      </c>
      <c r="AV154" s="13" t="s">
        <v>87</v>
      </c>
      <c r="AW154" s="13" t="s">
        <v>33</v>
      </c>
      <c r="AX154" s="13" t="s">
        <v>77</v>
      </c>
      <c r="AY154" s="214" t="s">
        <v>154</v>
      </c>
    </row>
    <row r="155" spans="1:65" s="2" customFormat="1" ht="16.5" customHeight="1">
      <c r="A155" s="33"/>
      <c r="B155" s="34"/>
      <c r="C155" s="190" t="s">
        <v>179</v>
      </c>
      <c r="D155" s="190" t="s">
        <v>156</v>
      </c>
      <c r="E155" s="191" t="s">
        <v>180</v>
      </c>
      <c r="F155" s="192" t="s">
        <v>181</v>
      </c>
      <c r="G155" s="193" t="s">
        <v>159</v>
      </c>
      <c r="H155" s="194">
        <v>2.411</v>
      </c>
      <c r="I155" s="195"/>
      <c r="J155" s="196">
        <f>ROUND(I155*H155,0)</f>
        <v>0</v>
      </c>
      <c r="K155" s="192" t="s">
        <v>160</v>
      </c>
      <c r="L155" s="38"/>
      <c r="M155" s="197" t="s">
        <v>1</v>
      </c>
      <c r="N155" s="198" t="s">
        <v>43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161</v>
      </c>
      <c r="AT155" s="201" t="s">
        <v>156</v>
      </c>
      <c r="AU155" s="201" t="s">
        <v>87</v>
      </c>
      <c r="AY155" s="16" t="s">
        <v>154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87</v>
      </c>
      <c r="BK155" s="202">
        <f>ROUND(I155*H155,0)</f>
        <v>0</v>
      </c>
      <c r="BL155" s="16" t="s">
        <v>161</v>
      </c>
      <c r="BM155" s="201" t="s">
        <v>182</v>
      </c>
    </row>
    <row r="156" spans="1:65" s="2" customFormat="1" ht="16.5" customHeight="1">
      <c r="A156" s="33"/>
      <c r="B156" s="34"/>
      <c r="C156" s="190" t="s">
        <v>183</v>
      </c>
      <c r="D156" s="190" t="s">
        <v>156</v>
      </c>
      <c r="E156" s="191" t="s">
        <v>184</v>
      </c>
      <c r="F156" s="192" t="s">
        <v>185</v>
      </c>
      <c r="G156" s="193" t="s">
        <v>159</v>
      </c>
      <c r="H156" s="194">
        <v>4.0739999999999998</v>
      </c>
      <c r="I156" s="195"/>
      <c r="J156" s="196">
        <f>ROUND(I156*H156,0)</f>
        <v>0</v>
      </c>
      <c r="K156" s="192" t="s">
        <v>160</v>
      </c>
      <c r="L156" s="38"/>
      <c r="M156" s="197" t="s">
        <v>1</v>
      </c>
      <c r="N156" s="198" t="s">
        <v>43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161</v>
      </c>
      <c r="AT156" s="201" t="s">
        <v>156</v>
      </c>
      <c r="AU156" s="201" t="s">
        <v>87</v>
      </c>
      <c r="AY156" s="16" t="s">
        <v>154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87</v>
      </c>
      <c r="BK156" s="202">
        <f>ROUND(I156*H156,0)</f>
        <v>0</v>
      </c>
      <c r="BL156" s="16" t="s">
        <v>161</v>
      </c>
      <c r="BM156" s="201" t="s">
        <v>186</v>
      </c>
    </row>
    <row r="157" spans="1:65" s="13" customFormat="1" ht="11.25">
      <c r="B157" s="203"/>
      <c r="C157" s="204"/>
      <c r="D157" s="205" t="s">
        <v>163</v>
      </c>
      <c r="E157" s="206" t="s">
        <v>1</v>
      </c>
      <c r="F157" s="207" t="s">
        <v>187</v>
      </c>
      <c r="G157" s="204"/>
      <c r="H157" s="208">
        <v>2.1139999999999999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163</v>
      </c>
      <c r="AU157" s="214" t="s">
        <v>87</v>
      </c>
      <c r="AV157" s="13" t="s">
        <v>87</v>
      </c>
      <c r="AW157" s="13" t="s">
        <v>33</v>
      </c>
      <c r="AX157" s="13" t="s">
        <v>77</v>
      </c>
      <c r="AY157" s="214" t="s">
        <v>154</v>
      </c>
    </row>
    <row r="158" spans="1:65" s="13" customFormat="1" ht="11.25">
      <c r="B158" s="203"/>
      <c r="C158" s="204"/>
      <c r="D158" s="205" t="s">
        <v>163</v>
      </c>
      <c r="E158" s="206" t="s">
        <v>1</v>
      </c>
      <c r="F158" s="207" t="s">
        <v>188</v>
      </c>
      <c r="G158" s="204"/>
      <c r="H158" s="208">
        <v>1.96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163</v>
      </c>
      <c r="AU158" s="214" t="s">
        <v>87</v>
      </c>
      <c r="AV158" s="13" t="s">
        <v>87</v>
      </c>
      <c r="AW158" s="13" t="s">
        <v>33</v>
      </c>
      <c r="AX158" s="13" t="s">
        <v>77</v>
      </c>
      <c r="AY158" s="214" t="s">
        <v>154</v>
      </c>
    </row>
    <row r="159" spans="1:65" s="12" customFormat="1" ht="22.9" customHeight="1">
      <c r="B159" s="174"/>
      <c r="C159" s="175"/>
      <c r="D159" s="176" t="s">
        <v>76</v>
      </c>
      <c r="E159" s="188" t="s">
        <v>87</v>
      </c>
      <c r="F159" s="188" t="s">
        <v>189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SUM(P160:P166)</f>
        <v>0</v>
      </c>
      <c r="Q159" s="182"/>
      <c r="R159" s="183">
        <f>SUM(R160:R166)</f>
        <v>8.0400265899999983</v>
      </c>
      <c r="S159" s="182"/>
      <c r="T159" s="184">
        <f>SUM(T160:T166)</f>
        <v>0</v>
      </c>
      <c r="AR159" s="185" t="s">
        <v>8</v>
      </c>
      <c r="AT159" s="186" t="s">
        <v>76</v>
      </c>
      <c r="AU159" s="186" t="s">
        <v>8</v>
      </c>
      <c r="AY159" s="185" t="s">
        <v>154</v>
      </c>
      <c r="BK159" s="187">
        <f>SUM(BK160:BK166)</f>
        <v>0</v>
      </c>
    </row>
    <row r="160" spans="1:65" s="2" customFormat="1" ht="16.5" customHeight="1">
      <c r="A160" s="33"/>
      <c r="B160" s="34"/>
      <c r="C160" s="190" t="s">
        <v>190</v>
      </c>
      <c r="D160" s="190" t="s">
        <v>156</v>
      </c>
      <c r="E160" s="191" t="s">
        <v>191</v>
      </c>
      <c r="F160" s="192" t="s">
        <v>192</v>
      </c>
      <c r="G160" s="193" t="s">
        <v>159</v>
      </c>
      <c r="H160" s="194">
        <v>3.1709999999999998</v>
      </c>
      <c r="I160" s="195"/>
      <c r="J160" s="196">
        <f>ROUND(I160*H160,0)</f>
        <v>0</v>
      </c>
      <c r="K160" s="192" t="s">
        <v>160</v>
      </c>
      <c r="L160" s="38"/>
      <c r="M160" s="197" t="s">
        <v>1</v>
      </c>
      <c r="N160" s="198" t="s">
        <v>43</v>
      </c>
      <c r="O160" s="70"/>
      <c r="P160" s="199">
        <f>O160*H160</f>
        <v>0</v>
      </c>
      <c r="Q160" s="199">
        <v>2.45329</v>
      </c>
      <c r="R160" s="199">
        <f>Q160*H160</f>
        <v>7.7793825899999991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161</v>
      </c>
      <c r="AT160" s="201" t="s">
        <v>156</v>
      </c>
      <c r="AU160" s="201" t="s">
        <v>87</v>
      </c>
      <c r="AY160" s="16" t="s">
        <v>154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87</v>
      </c>
      <c r="BK160" s="202">
        <f>ROUND(I160*H160,0)</f>
        <v>0</v>
      </c>
      <c r="BL160" s="16" t="s">
        <v>161</v>
      </c>
      <c r="BM160" s="201" t="s">
        <v>193</v>
      </c>
    </row>
    <row r="161" spans="1:65" s="13" customFormat="1" ht="11.25">
      <c r="B161" s="203"/>
      <c r="C161" s="204"/>
      <c r="D161" s="205" t="s">
        <v>163</v>
      </c>
      <c r="E161" s="206" t="s">
        <v>1</v>
      </c>
      <c r="F161" s="207" t="s">
        <v>194</v>
      </c>
      <c r="G161" s="204"/>
      <c r="H161" s="208">
        <v>3.1709999999999998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163</v>
      </c>
      <c r="AU161" s="214" t="s">
        <v>87</v>
      </c>
      <c r="AV161" s="13" t="s">
        <v>87</v>
      </c>
      <c r="AW161" s="13" t="s">
        <v>33</v>
      </c>
      <c r="AX161" s="13" t="s">
        <v>77</v>
      </c>
      <c r="AY161" s="214" t="s">
        <v>154</v>
      </c>
    </row>
    <row r="162" spans="1:65" s="2" customFormat="1" ht="16.5" customHeight="1">
      <c r="A162" s="33"/>
      <c r="B162" s="34"/>
      <c r="C162" s="190" t="s">
        <v>195</v>
      </c>
      <c r="D162" s="190" t="s">
        <v>156</v>
      </c>
      <c r="E162" s="191" t="s">
        <v>196</v>
      </c>
      <c r="F162" s="192" t="s">
        <v>197</v>
      </c>
      <c r="G162" s="193" t="s">
        <v>198</v>
      </c>
      <c r="H162" s="194">
        <v>21.98</v>
      </c>
      <c r="I162" s="195"/>
      <c r="J162" s="196">
        <f>ROUND(I162*H162,0)</f>
        <v>0</v>
      </c>
      <c r="K162" s="192" t="s">
        <v>160</v>
      </c>
      <c r="L162" s="38"/>
      <c r="M162" s="197" t="s">
        <v>1</v>
      </c>
      <c r="N162" s="198" t="s">
        <v>43</v>
      </c>
      <c r="O162" s="70"/>
      <c r="P162" s="199">
        <f>O162*H162</f>
        <v>0</v>
      </c>
      <c r="Q162" s="199">
        <v>2.6900000000000001E-3</v>
      </c>
      <c r="R162" s="199">
        <f>Q162*H162</f>
        <v>5.9126200000000004E-2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161</v>
      </c>
      <c r="AT162" s="201" t="s">
        <v>156</v>
      </c>
      <c r="AU162" s="201" t="s">
        <v>87</v>
      </c>
      <c r="AY162" s="16" t="s">
        <v>154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87</v>
      </c>
      <c r="BK162" s="202">
        <f>ROUND(I162*H162,0)</f>
        <v>0</v>
      </c>
      <c r="BL162" s="16" t="s">
        <v>161</v>
      </c>
      <c r="BM162" s="201" t="s">
        <v>199</v>
      </c>
    </row>
    <row r="163" spans="1:65" s="13" customFormat="1" ht="11.25">
      <c r="B163" s="203"/>
      <c r="C163" s="204"/>
      <c r="D163" s="205" t="s">
        <v>163</v>
      </c>
      <c r="E163" s="206" t="s">
        <v>1</v>
      </c>
      <c r="F163" s="207" t="s">
        <v>200</v>
      </c>
      <c r="G163" s="204"/>
      <c r="H163" s="208">
        <v>21.98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163</v>
      </c>
      <c r="AU163" s="214" t="s">
        <v>87</v>
      </c>
      <c r="AV163" s="13" t="s">
        <v>87</v>
      </c>
      <c r="AW163" s="13" t="s">
        <v>33</v>
      </c>
      <c r="AX163" s="13" t="s">
        <v>77</v>
      </c>
      <c r="AY163" s="214" t="s">
        <v>154</v>
      </c>
    </row>
    <row r="164" spans="1:65" s="2" customFormat="1" ht="16.5" customHeight="1">
      <c r="A164" s="33"/>
      <c r="B164" s="34"/>
      <c r="C164" s="190" t="s">
        <v>201</v>
      </c>
      <c r="D164" s="190" t="s">
        <v>156</v>
      </c>
      <c r="E164" s="191" t="s">
        <v>202</v>
      </c>
      <c r="F164" s="192" t="s">
        <v>203</v>
      </c>
      <c r="G164" s="193" t="s">
        <v>198</v>
      </c>
      <c r="H164" s="194">
        <v>21.98</v>
      </c>
      <c r="I164" s="195"/>
      <c r="J164" s="196">
        <f>ROUND(I164*H164,0)</f>
        <v>0</v>
      </c>
      <c r="K164" s="192" t="s">
        <v>160</v>
      </c>
      <c r="L164" s="38"/>
      <c r="M164" s="197" t="s">
        <v>1</v>
      </c>
      <c r="N164" s="198" t="s">
        <v>43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161</v>
      </c>
      <c r="AT164" s="201" t="s">
        <v>156</v>
      </c>
      <c r="AU164" s="201" t="s">
        <v>87</v>
      </c>
      <c r="AY164" s="16" t="s">
        <v>154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87</v>
      </c>
      <c r="BK164" s="202">
        <f>ROUND(I164*H164,0)</f>
        <v>0</v>
      </c>
      <c r="BL164" s="16" t="s">
        <v>161</v>
      </c>
      <c r="BM164" s="201" t="s">
        <v>204</v>
      </c>
    </row>
    <row r="165" spans="1:65" s="2" customFormat="1" ht="16.5" customHeight="1">
      <c r="A165" s="33"/>
      <c r="B165" s="34"/>
      <c r="C165" s="190" t="s">
        <v>205</v>
      </c>
      <c r="D165" s="190" t="s">
        <v>156</v>
      </c>
      <c r="E165" s="191" t="s">
        <v>206</v>
      </c>
      <c r="F165" s="192" t="s">
        <v>207</v>
      </c>
      <c r="G165" s="193" t="s">
        <v>176</v>
      </c>
      <c r="H165" s="194">
        <v>0.19</v>
      </c>
      <c r="I165" s="195"/>
      <c r="J165" s="196">
        <f>ROUND(I165*H165,0)</f>
        <v>0</v>
      </c>
      <c r="K165" s="192" t="s">
        <v>160</v>
      </c>
      <c r="L165" s="38"/>
      <c r="M165" s="197" t="s">
        <v>1</v>
      </c>
      <c r="N165" s="198" t="s">
        <v>43</v>
      </c>
      <c r="O165" s="70"/>
      <c r="P165" s="199">
        <f>O165*H165</f>
        <v>0</v>
      </c>
      <c r="Q165" s="199">
        <v>1.0606199999999999</v>
      </c>
      <c r="R165" s="199">
        <f>Q165*H165</f>
        <v>0.20151779999999997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161</v>
      </c>
      <c r="AT165" s="201" t="s">
        <v>156</v>
      </c>
      <c r="AU165" s="201" t="s">
        <v>87</v>
      </c>
      <c r="AY165" s="16" t="s">
        <v>154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87</v>
      </c>
      <c r="BK165" s="202">
        <f>ROUND(I165*H165,0)</f>
        <v>0</v>
      </c>
      <c r="BL165" s="16" t="s">
        <v>161</v>
      </c>
      <c r="BM165" s="201" t="s">
        <v>208</v>
      </c>
    </row>
    <row r="166" spans="1:65" s="13" customFormat="1" ht="11.25">
      <c r="B166" s="203"/>
      <c r="C166" s="204"/>
      <c r="D166" s="205" t="s">
        <v>163</v>
      </c>
      <c r="E166" s="206" t="s">
        <v>1</v>
      </c>
      <c r="F166" s="207" t="s">
        <v>209</v>
      </c>
      <c r="G166" s="204"/>
      <c r="H166" s="208">
        <v>0.19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163</v>
      </c>
      <c r="AU166" s="214" t="s">
        <v>87</v>
      </c>
      <c r="AV166" s="13" t="s">
        <v>87</v>
      </c>
      <c r="AW166" s="13" t="s">
        <v>33</v>
      </c>
      <c r="AX166" s="13" t="s">
        <v>77</v>
      </c>
      <c r="AY166" s="214" t="s">
        <v>154</v>
      </c>
    </row>
    <row r="167" spans="1:65" s="12" customFormat="1" ht="22.9" customHeight="1">
      <c r="B167" s="174"/>
      <c r="C167" s="175"/>
      <c r="D167" s="176" t="s">
        <v>76</v>
      </c>
      <c r="E167" s="188" t="s">
        <v>170</v>
      </c>
      <c r="F167" s="188" t="s">
        <v>210</v>
      </c>
      <c r="G167" s="175"/>
      <c r="H167" s="175"/>
      <c r="I167" s="178"/>
      <c r="J167" s="189">
        <f>BK167</f>
        <v>0</v>
      </c>
      <c r="K167" s="175"/>
      <c r="L167" s="180"/>
      <c r="M167" s="181"/>
      <c r="N167" s="182"/>
      <c r="O167" s="182"/>
      <c r="P167" s="183">
        <f>SUM(P168:P172)</f>
        <v>0</v>
      </c>
      <c r="Q167" s="182"/>
      <c r="R167" s="183">
        <f>SUM(R168:R172)</f>
        <v>2.29245206</v>
      </c>
      <c r="S167" s="182"/>
      <c r="T167" s="184">
        <f>SUM(T168:T172)</f>
        <v>0</v>
      </c>
      <c r="AR167" s="185" t="s">
        <v>8</v>
      </c>
      <c r="AT167" s="186" t="s">
        <v>76</v>
      </c>
      <c r="AU167" s="186" t="s">
        <v>8</v>
      </c>
      <c r="AY167" s="185" t="s">
        <v>154</v>
      </c>
      <c r="BK167" s="187">
        <f>SUM(BK168:BK172)</f>
        <v>0</v>
      </c>
    </row>
    <row r="168" spans="1:65" s="2" customFormat="1" ht="16.5" customHeight="1">
      <c r="A168" s="33"/>
      <c r="B168" s="34"/>
      <c r="C168" s="190" t="s">
        <v>211</v>
      </c>
      <c r="D168" s="190" t="s">
        <v>156</v>
      </c>
      <c r="E168" s="191" t="s">
        <v>212</v>
      </c>
      <c r="F168" s="192" t="s">
        <v>213</v>
      </c>
      <c r="G168" s="193" t="s">
        <v>198</v>
      </c>
      <c r="H168" s="194">
        <v>12.106</v>
      </c>
      <c r="I168" s="195"/>
      <c r="J168" s="196">
        <f>ROUND(I168*H168,0)</f>
        <v>0</v>
      </c>
      <c r="K168" s="192" t="s">
        <v>160</v>
      </c>
      <c r="L168" s="38"/>
      <c r="M168" s="197" t="s">
        <v>1</v>
      </c>
      <c r="N168" s="198" t="s">
        <v>43</v>
      </c>
      <c r="O168" s="70"/>
      <c r="P168" s="199">
        <f>O168*H168</f>
        <v>0</v>
      </c>
      <c r="Q168" s="199">
        <v>0.17351</v>
      </c>
      <c r="R168" s="199">
        <f>Q168*H168</f>
        <v>2.1005120599999998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161</v>
      </c>
      <c r="AT168" s="201" t="s">
        <v>156</v>
      </c>
      <c r="AU168" s="201" t="s">
        <v>87</v>
      </c>
      <c r="AY168" s="16" t="s">
        <v>154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87</v>
      </c>
      <c r="BK168" s="202">
        <f>ROUND(I168*H168,0)</f>
        <v>0</v>
      </c>
      <c r="BL168" s="16" t="s">
        <v>161</v>
      </c>
      <c r="BM168" s="201" t="s">
        <v>214</v>
      </c>
    </row>
    <row r="169" spans="1:65" s="13" customFormat="1" ht="11.25">
      <c r="B169" s="203"/>
      <c r="C169" s="204"/>
      <c r="D169" s="205" t="s">
        <v>163</v>
      </c>
      <c r="E169" s="206" t="s">
        <v>1</v>
      </c>
      <c r="F169" s="207" t="s">
        <v>215</v>
      </c>
      <c r="G169" s="204"/>
      <c r="H169" s="208">
        <v>12.106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163</v>
      </c>
      <c r="AU169" s="214" t="s">
        <v>87</v>
      </c>
      <c r="AV169" s="13" t="s">
        <v>87</v>
      </c>
      <c r="AW169" s="13" t="s">
        <v>33</v>
      </c>
      <c r="AX169" s="13" t="s">
        <v>77</v>
      </c>
      <c r="AY169" s="214" t="s">
        <v>154</v>
      </c>
    </row>
    <row r="170" spans="1:65" s="2" customFormat="1" ht="16.5" customHeight="1">
      <c r="A170" s="33"/>
      <c r="B170" s="34"/>
      <c r="C170" s="190" t="s">
        <v>216</v>
      </c>
      <c r="D170" s="190" t="s">
        <v>156</v>
      </c>
      <c r="E170" s="191" t="s">
        <v>217</v>
      </c>
      <c r="F170" s="192" t="s">
        <v>218</v>
      </c>
      <c r="G170" s="193" t="s">
        <v>219</v>
      </c>
      <c r="H170" s="194">
        <v>2</v>
      </c>
      <c r="I170" s="195"/>
      <c r="J170" s="196">
        <f>ROUND(I170*H170,0)</f>
        <v>0</v>
      </c>
      <c r="K170" s="192" t="s">
        <v>160</v>
      </c>
      <c r="L170" s="38"/>
      <c r="M170" s="197" t="s">
        <v>1</v>
      </c>
      <c r="N170" s="198" t="s">
        <v>43</v>
      </c>
      <c r="O170" s="70"/>
      <c r="P170" s="199">
        <f>O170*H170</f>
        <v>0</v>
      </c>
      <c r="Q170" s="199">
        <v>9.4310000000000005E-2</v>
      </c>
      <c r="R170" s="199">
        <f>Q170*H170</f>
        <v>0.18862000000000001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161</v>
      </c>
      <c r="AT170" s="201" t="s">
        <v>156</v>
      </c>
      <c r="AU170" s="201" t="s">
        <v>87</v>
      </c>
      <c r="AY170" s="16" t="s">
        <v>154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87</v>
      </c>
      <c r="BK170" s="202">
        <f>ROUND(I170*H170,0)</f>
        <v>0</v>
      </c>
      <c r="BL170" s="16" t="s">
        <v>161</v>
      </c>
      <c r="BM170" s="201" t="s">
        <v>220</v>
      </c>
    </row>
    <row r="171" spans="1:65" s="2" customFormat="1" ht="16.5" customHeight="1">
      <c r="A171" s="33"/>
      <c r="B171" s="34"/>
      <c r="C171" s="190" t="s">
        <v>221</v>
      </c>
      <c r="D171" s="190" t="s">
        <v>156</v>
      </c>
      <c r="E171" s="191" t="s">
        <v>222</v>
      </c>
      <c r="F171" s="192" t="s">
        <v>223</v>
      </c>
      <c r="G171" s="193" t="s">
        <v>224</v>
      </c>
      <c r="H171" s="194">
        <v>16.600000000000001</v>
      </c>
      <c r="I171" s="195"/>
      <c r="J171" s="196">
        <f>ROUND(I171*H171,0)</f>
        <v>0</v>
      </c>
      <c r="K171" s="192" t="s">
        <v>160</v>
      </c>
      <c r="L171" s="38"/>
      <c r="M171" s="197" t="s">
        <v>1</v>
      </c>
      <c r="N171" s="198" t="s">
        <v>43</v>
      </c>
      <c r="O171" s="70"/>
      <c r="P171" s="199">
        <f>O171*H171</f>
        <v>0</v>
      </c>
      <c r="Q171" s="199">
        <v>2.0000000000000001E-4</v>
      </c>
      <c r="R171" s="199">
        <f>Q171*H171</f>
        <v>3.3200000000000005E-3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161</v>
      </c>
      <c r="AT171" s="201" t="s">
        <v>156</v>
      </c>
      <c r="AU171" s="201" t="s">
        <v>87</v>
      </c>
      <c r="AY171" s="16" t="s">
        <v>154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87</v>
      </c>
      <c r="BK171" s="202">
        <f>ROUND(I171*H171,0)</f>
        <v>0</v>
      </c>
      <c r="BL171" s="16" t="s">
        <v>161</v>
      </c>
      <c r="BM171" s="201" t="s">
        <v>225</v>
      </c>
    </row>
    <row r="172" spans="1:65" s="13" customFormat="1" ht="11.25">
      <c r="B172" s="203"/>
      <c r="C172" s="204"/>
      <c r="D172" s="205" t="s">
        <v>163</v>
      </c>
      <c r="E172" s="206" t="s">
        <v>1</v>
      </c>
      <c r="F172" s="207" t="s">
        <v>226</v>
      </c>
      <c r="G172" s="204"/>
      <c r="H172" s="208">
        <v>16.600000000000001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163</v>
      </c>
      <c r="AU172" s="214" t="s">
        <v>87</v>
      </c>
      <c r="AV172" s="13" t="s">
        <v>87</v>
      </c>
      <c r="AW172" s="13" t="s">
        <v>33</v>
      </c>
      <c r="AX172" s="13" t="s">
        <v>77</v>
      </c>
      <c r="AY172" s="214" t="s">
        <v>154</v>
      </c>
    </row>
    <row r="173" spans="1:65" s="12" customFormat="1" ht="22.9" customHeight="1">
      <c r="B173" s="174"/>
      <c r="C173" s="175"/>
      <c r="D173" s="176" t="s">
        <v>76</v>
      </c>
      <c r="E173" s="188" t="s">
        <v>161</v>
      </c>
      <c r="F173" s="188" t="s">
        <v>227</v>
      </c>
      <c r="G173" s="175"/>
      <c r="H173" s="175"/>
      <c r="I173" s="178"/>
      <c r="J173" s="189">
        <f>BK173</f>
        <v>0</v>
      </c>
      <c r="K173" s="175"/>
      <c r="L173" s="180"/>
      <c r="M173" s="181"/>
      <c r="N173" s="182"/>
      <c r="O173" s="182"/>
      <c r="P173" s="183">
        <f>SUM(P174:P177)</f>
        <v>0</v>
      </c>
      <c r="Q173" s="182"/>
      <c r="R173" s="183">
        <f>SUM(R174:R177)</f>
        <v>0</v>
      </c>
      <c r="S173" s="182"/>
      <c r="T173" s="184">
        <f>SUM(T174:T177)</f>
        <v>0</v>
      </c>
      <c r="AR173" s="185" t="s">
        <v>8</v>
      </c>
      <c r="AT173" s="186" t="s">
        <v>76</v>
      </c>
      <c r="AU173" s="186" t="s">
        <v>8</v>
      </c>
      <c r="AY173" s="185" t="s">
        <v>154</v>
      </c>
      <c r="BK173" s="187">
        <f>SUM(BK174:BK177)</f>
        <v>0</v>
      </c>
    </row>
    <row r="174" spans="1:65" s="2" customFormat="1" ht="16.5" customHeight="1">
      <c r="A174" s="33"/>
      <c r="B174" s="34"/>
      <c r="C174" s="190" t="s">
        <v>228</v>
      </c>
      <c r="D174" s="190" t="s">
        <v>156</v>
      </c>
      <c r="E174" s="191" t="s">
        <v>229</v>
      </c>
      <c r="F174" s="192" t="s">
        <v>230</v>
      </c>
      <c r="G174" s="193" t="s">
        <v>198</v>
      </c>
      <c r="H174" s="194">
        <v>4</v>
      </c>
      <c r="I174" s="195"/>
      <c r="J174" s="196">
        <f>ROUND(I174*H174,0)</f>
        <v>0</v>
      </c>
      <c r="K174" s="192" t="s">
        <v>160</v>
      </c>
      <c r="L174" s="38"/>
      <c r="M174" s="197" t="s">
        <v>1</v>
      </c>
      <c r="N174" s="198" t="s">
        <v>43</v>
      </c>
      <c r="O174" s="70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161</v>
      </c>
      <c r="AT174" s="201" t="s">
        <v>156</v>
      </c>
      <c r="AU174" s="201" t="s">
        <v>87</v>
      </c>
      <c r="AY174" s="16" t="s">
        <v>154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6" t="s">
        <v>87</v>
      </c>
      <c r="BK174" s="202">
        <f>ROUND(I174*H174,0)</f>
        <v>0</v>
      </c>
      <c r="BL174" s="16" t="s">
        <v>161</v>
      </c>
      <c r="BM174" s="201" t="s">
        <v>231</v>
      </c>
    </row>
    <row r="175" spans="1:65" s="13" customFormat="1" ht="11.25">
      <c r="B175" s="203"/>
      <c r="C175" s="204"/>
      <c r="D175" s="205" t="s">
        <v>163</v>
      </c>
      <c r="E175" s="206" t="s">
        <v>1</v>
      </c>
      <c r="F175" s="207" t="s">
        <v>232</v>
      </c>
      <c r="G175" s="204"/>
      <c r="H175" s="208">
        <v>4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163</v>
      </c>
      <c r="AU175" s="214" t="s">
        <v>87</v>
      </c>
      <c r="AV175" s="13" t="s">
        <v>87</v>
      </c>
      <c r="AW175" s="13" t="s">
        <v>33</v>
      </c>
      <c r="AX175" s="13" t="s">
        <v>77</v>
      </c>
      <c r="AY175" s="214" t="s">
        <v>154</v>
      </c>
    </row>
    <row r="176" spans="1:65" s="2" customFormat="1" ht="21.75" customHeight="1">
      <c r="A176" s="33"/>
      <c r="B176" s="34"/>
      <c r="C176" s="190" t="s">
        <v>9</v>
      </c>
      <c r="D176" s="190" t="s">
        <v>156</v>
      </c>
      <c r="E176" s="191" t="s">
        <v>233</v>
      </c>
      <c r="F176" s="192" t="s">
        <v>234</v>
      </c>
      <c r="G176" s="193" t="s">
        <v>198</v>
      </c>
      <c r="H176" s="194">
        <v>4</v>
      </c>
      <c r="I176" s="195"/>
      <c r="J176" s="196">
        <f>ROUND(I176*H176,0)</f>
        <v>0</v>
      </c>
      <c r="K176" s="192" t="s">
        <v>160</v>
      </c>
      <c r="L176" s="38"/>
      <c r="M176" s="197" t="s">
        <v>1</v>
      </c>
      <c r="N176" s="198" t="s">
        <v>43</v>
      </c>
      <c r="O176" s="7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161</v>
      </c>
      <c r="AT176" s="201" t="s">
        <v>156</v>
      </c>
      <c r="AU176" s="201" t="s">
        <v>87</v>
      </c>
      <c r="AY176" s="16" t="s">
        <v>154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87</v>
      </c>
      <c r="BK176" s="202">
        <f>ROUND(I176*H176,0)</f>
        <v>0</v>
      </c>
      <c r="BL176" s="16" t="s">
        <v>161</v>
      </c>
      <c r="BM176" s="201" t="s">
        <v>235</v>
      </c>
    </row>
    <row r="177" spans="1:65" s="13" customFormat="1" ht="11.25">
      <c r="B177" s="203"/>
      <c r="C177" s="204"/>
      <c r="D177" s="205" t="s">
        <v>163</v>
      </c>
      <c r="E177" s="206" t="s">
        <v>1</v>
      </c>
      <c r="F177" s="207" t="s">
        <v>232</v>
      </c>
      <c r="G177" s="204"/>
      <c r="H177" s="208">
        <v>4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163</v>
      </c>
      <c r="AU177" s="214" t="s">
        <v>87</v>
      </c>
      <c r="AV177" s="13" t="s">
        <v>87</v>
      </c>
      <c r="AW177" s="13" t="s">
        <v>33</v>
      </c>
      <c r="AX177" s="13" t="s">
        <v>77</v>
      </c>
      <c r="AY177" s="214" t="s">
        <v>154</v>
      </c>
    </row>
    <row r="178" spans="1:65" s="12" customFormat="1" ht="22.9" customHeight="1">
      <c r="B178" s="174"/>
      <c r="C178" s="175"/>
      <c r="D178" s="176" t="s">
        <v>76</v>
      </c>
      <c r="E178" s="188" t="s">
        <v>236</v>
      </c>
      <c r="F178" s="188" t="s">
        <v>237</v>
      </c>
      <c r="G178" s="175"/>
      <c r="H178" s="175"/>
      <c r="I178" s="178"/>
      <c r="J178" s="189">
        <f>BK178</f>
        <v>0</v>
      </c>
      <c r="K178" s="175"/>
      <c r="L178" s="180"/>
      <c r="M178" s="181"/>
      <c r="N178" s="182"/>
      <c r="O178" s="182"/>
      <c r="P178" s="183">
        <f>SUM(P179:P186)</f>
        <v>0</v>
      </c>
      <c r="Q178" s="182"/>
      <c r="R178" s="183">
        <f>SUM(R179:R186)</f>
        <v>0.14973577999999999</v>
      </c>
      <c r="S178" s="182"/>
      <c r="T178" s="184">
        <f>SUM(T179:T186)</f>
        <v>0</v>
      </c>
      <c r="AR178" s="185" t="s">
        <v>8</v>
      </c>
      <c r="AT178" s="186" t="s">
        <v>76</v>
      </c>
      <c r="AU178" s="186" t="s">
        <v>8</v>
      </c>
      <c r="AY178" s="185" t="s">
        <v>154</v>
      </c>
      <c r="BK178" s="187">
        <f>SUM(BK179:BK186)</f>
        <v>0</v>
      </c>
    </row>
    <row r="179" spans="1:65" s="2" customFormat="1" ht="16.5" customHeight="1">
      <c r="A179" s="33"/>
      <c r="B179" s="34"/>
      <c r="C179" s="190" t="s">
        <v>238</v>
      </c>
      <c r="D179" s="190" t="s">
        <v>156</v>
      </c>
      <c r="E179" s="191" t="s">
        <v>239</v>
      </c>
      <c r="F179" s="192" t="s">
        <v>240</v>
      </c>
      <c r="G179" s="193" t="s">
        <v>198</v>
      </c>
      <c r="H179" s="194">
        <v>13.686999999999999</v>
      </c>
      <c r="I179" s="195"/>
      <c r="J179" s="196">
        <f>ROUND(I179*H179,0)</f>
        <v>0</v>
      </c>
      <c r="K179" s="192" t="s">
        <v>160</v>
      </c>
      <c r="L179" s="38"/>
      <c r="M179" s="197" t="s">
        <v>1</v>
      </c>
      <c r="N179" s="198" t="s">
        <v>43</v>
      </c>
      <c r="O179" s="70"/>
      <c r="P179" s="199">
        <f>O179*H179</f>
        <v>0</v>
      </c>
      <c r="Q179" s="199">
        <v>4.3800000000000002E-3</v>
      </c>
      <c r="R179" s="199">
        <f>Q179*H179</f>
        <v>5.9949059999999998E-2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161</v>
      </c>
      <c r="AT179" s="201" t="s">
        <v>156</v>
      </c>
      <c r="AU179" s="201" t="s">
        <v>87</v>
      </c>
      <c r="AY179" s="16" t="s">
        <v>154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87</v>
      </c>
      <c r="BK179" s="202">
        <f>ROUND(I179*H179,0)</f>
        <v>0</v>
      </c>
      <c r="BL179" s="16" t="s">
        <v>161</v>
      </c>
      <c r="BM179" s="201" t="s">
        <v>241</v>
      </c>
    </row>
    <row r="180" spans="1:65" s="13" customFormat="1" ht="11.25">
      <c r="B180" s="203"/>
      <c r="C180" s="204"/>
      <c r="D180" s="205" t="s">
        <v>163</v>
      </c>
      <c r="E180" s="206" t="s">
        <v>1</v>
      </c>
      <c r="F180" s="207" t="s">
        <v>242</v>
      </c>
      <c r="G180" s="204"/>
      <c r="H180" s="208">
        <v>13.686999999999999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163</v>
      </c>
      <c r="AU180" s="214" t="s">
        <v>87</v>
      </c>
      <c r="AV180" s="13" t="s">
        <v>87</v>
      </c>
      <c r="AW180" s="13" t="s">
        <v>33</v>
      </c>
      <c r="AX180" s="13" t="s">
        <v>77</v>
      </c>
      <c r="AY180" s="214" t="s">
        <v>154</v>
      </c>
    </row>
    <row r="181" spans="1:65" s="2" customFormat="1" ht="16.5" customHeight="1">
      <c r="A181" s="33"/>
      <c r="B181" s="34"/>
      <c r="C181" s="190" t="s">
        <v>243</v>
      </c>
      <c r="D181" s="190" t="s">
        <v>156</v>
      </c>
      <c r="E181" s="191" t="s">
        <v>244</v>
      </c>
      <c r="F181" s="192" t="s">
        <v>245</v>
      </c>
      <c r="G181" s="193" t="s">
        <v>198</v>
      </c>
      <c r="H181" s="194">
        <v>13.686999999999999</v>
      </c>
      <c r="I181" s="195"/>
      <c r="J181" s="196">
        <f>ROUND(I181*H181,0)</f>
        <v>0</v>
      </c>
      <c r="K181" s="192" t="s">
        <v>160</v>
      </c>
      <c r="L181" s="38"/>
      <c r="M181" s="197" t="s">
        <v>1</v>
      </c>
      <c r="N181" s="198" t="s">
        <v>43</v>
      </c>
      <c r="O181" s="70"/>
      <c r="P181" s="199">
        <f>O181*H181</f>
        <v>0</v>
      </c>
      <c r="Q181" s="199">
        <v>6.5599999999999999E-3</v>
      </c>
      <c r="R181" s="199">
        <f>Q181*H181</f>
        <v>8.978672E-2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161</v>
      </c>
      <c r="AT181" s="201" t="s">
        <v>156</v>
      </c>
      <c r="AU181" s="201" t="s">
        <v>87</v>
      </c>
      <c r="AY181" s="16" t="s">
        <v>154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87</v>
      </c>
      <c r="BK181" s="202">
        <f>ROUND(I181*H181,0)</f>
        <v>0</v>
      </c>
      <c r="BL181" s="16" t="s">
        <v>161</v>
      </c>
      <c r="BM181" s="201" t="s">
        <v>246</v>
      </c>
    </row>
    <row r="182" spans="1:65" s="13" customFormat="1" ht="11.25">
      <c r="B182" s="203"/>
      <c r="C182" s="204"/>
      <c r="D182" s="205" t="s">
        <v>163</v>
      </c>
      <c r="E182" s="206" t="s">
        <v>1</v>
      </c>
      <c r="F182" s="207" t="s">
        <v>242</v>
      </c>
      <c r="G182" s="204"/>
      <c r="H182" s="208">
        <v>13.686999999999999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163</v>
      </c>
      <c r="AU182" s="214" t="s">
        <v>87</v>
      </c>
      <c r="AV182" s="13" t="s">
        <v>87</v>
      </c>
      <c r="AW182" s="13" t="s">
        <v>33</v>
      </c>
      <c r="AX182" s="13" t="s">
        <v>77</v>
      </c>
      <c r="AY182" s="214" t="s">
        <v>154</v>
      </c>
    </row>
    <row r="183" spans="1:65" s="2" customFormat="1" ht="16.5" customHeight="1">
      <c r="A183" s="33"/>
      <c r="B183" s="34"/>
      <c r="C183" s="190" t="s">
        <v>247</v>
      </c>
      <c r="D183" s="190" t="s">
        <v>156</v>
      </c>
      <c r="E183" s="191" t="s">
        <v>248</v>
      </c>
      <c r="F183" s="192" t="s">
        <v>249</v>
      </c>
      <c r="G183" s="193" t="s">
        <v>198</v>
      </c>
      <c r="H183" s="194">
        <v>4.5</v>
      </c>
      <c r="I183" s="195"/>
      <c r="J183" s="196">
        <f>ROUND(I183*H183,0)</f>
        <v>0</v>
      </c>
      <c r="K183" s="192" t="s">
        <v>160</v>
      </c>
      <c r="L183" s="38"/>
      <c r="M183" s="197" t="s">
        <v>1</v>
      </c>
      <c r="N183" s="198" t="s">
        <v>43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161</v>
      </c>
      <c r="AT183" s="201" t="s">
        <v>156</v>
      </c>
      <c r="AU183" s="201" t="s">
        <v>87</v>
      </c>
      <c r="AY183" s="16" t="s">
        <v>154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87</v>
      </c>
      <c r="BK183" s="202">
        <f>ROUND(I183*H183,0)</f>
        <v>0</v>
      </c>
      <c r="BL183" s="16" t="s">
        <v>161</v>
      </c>
      <c r="BM183" s="201" t="s">
        <v>250</v>
      </c>
    </row>
    <row r="184" spans="1:65" s="13" customFormat="1" ht="11.25">
      <c r="B184" s="203"/>
      <c r="C184" s="204"/>
      <c r="D184" s="205" t="s">
        <v>163</v>
      </c>
      <c r="E184" s="206" t="s">
        <v>1</v>
      </c>
      <c r="F184" s="207" t="s">
        <v>251</v>
      </c>
      <c r="G184" s="204"/>
      <c r="H184" s="208">
        <v>4.5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163</v>
      </c>
      <c r="AU184" s="214" t="s">
        <v>87</v>
      </c>
      <c r="AV184" s="13" t="s">
        <v>87</v>
      </c>
      <c r="AW184" s="13" t="s">
        <v>33</v>
      </c>
      <c r="AX184" s="13" t="s">
        <v>77</v>
      </c>
      <c r="AY184" s="214" t="s">
        <v>154</v>
      </c>
    </row>
    <row r="185" spans="1:65" s="2" customFormat="1" ht="16.5" customHeight="1">
      <c r="A185" s="33"/>
      <c r="B185" s="34"/>
      <c r="C185" s="190" t="s">
        <v>252</v>
      </c>
      <c r="D185" s="190" t="s">
        <v>156</v>
      </c>
      <c r="E185" s="191" t="s">
        <v>253</v>
      </c>
      <c r="F185" s="192" t="s">
        <v>254</v>
      </c>
      <c r="G185" s="193" t="s">
        <v>198</v>
      </c>
      <c r="H185" s="194">
        <v>4.4939999999999998</v>
      </c>
      <c r="I185" s="195"/>
      <c r="J185" s="196">
        <f>ROUND(I185*H185,0)</f>
        <v>0</v>
      </c>
      <c r="K185" s="192" t="s">
        <v>160</v>
      </c>
      <c r="L185" s="38"/>
      <c r="M185" s="197" t="s">
        <v>1</v>
      </c>
      <c r="N185" s="198" t="s">
        <v>43</v>
      </c>
      <c r="O185" s="7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161</v>
      </c>
      <c r="AT185" s="201" t="s">
        <v>156</v>
      </c>
      <c r="AU185" s="201" t="s">
        <v>87</v>
      </c>
      <c r="AY185" s="16" t="s">
        <v>154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87</v>
      </c>
      <c r="BK185" s="202">
        <f>ROUND(I185*H185,0)</f>
        <v>0</v>
      </c>
      <c r="BL185" s="16" t="s">
        <v>161</v>
      </c>
      <c r="BM185" s="201" t="s">
        <v>255</v>
      </c>
    </row>
    <row r="186" spans="1:65" s="13" customFormat="1" ht="11.25">
      <c r="B186" s="203"/>
      <c r="C186" s="204"/>
      <c r="D186" s="205" t="s">
        <v>163</v>
      </c>
      <c r="E186" s="206" t="s">
        <v>1</v>
      </c>
      <c r="F186" s="207" t="s">
        <v>256</v>
      </c>
      <c r="G186" s="204"/>
      <c r="H186" s="208">
        <v>4.4939999999999998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163</v>
      </c>
      <c r="AU186" s="214" t="s">
        <v>87</v>
      </c>
      <c r="AV186" s="13" t="s">
        <v>87</v>
      </c>
      <c r="AW186" s="13" t="s">
        <v>33</v>
      </c>
      <c r="AX186" s="13" t="s">
        <v>77</v>
      </c>
      <c r="AY186" s="214" t="s">
        <v>154</v>
      </c>
    </row>
    <row r="187" spans="1:65" s="12" customFormat="1" ht="22.9" customHeight="1">
      <c r="B187" s="174"/>
      <c r="C187" s="175"/>
      <c r="D187" s="176" t="s">
        <v>76</v>
      </c>
      <c r="E187" s="188" t="s">
        <v>257</v>
      </c>
      <c r="F187" s="188" t="s">
        <v>258</v>
      </c>
      <c r="G187" s="175"/>
      <c r="H187" s="175"/>
      <c r="I187" s="178"/>
      <c r="J187" s="189">
        <f>BK187</f>
        <v>0</v>
      </c>
      <c r="K187" s="175"/>
      <c r="L187" s="180"/>
      <c r="M187" s="181"/>
      <c r="N187" s="182"/>
      <c r="O187" s="182"/>
      <c r="P187" s="183">
        <f>SUM(P188:P378)</f>
        <v>0</v>
      </c>
      <c r="Q187" s="182"/>
      <c r="R187" s="183">
        <f>SUM(R188:R378)</f>
        <v>34.189805190000001</v>
      </c>
      <c r="S187" s="182"/>
      <c r="T187" s="184">
        <f>SUM(T188:T378)</f>
        <v>0</v>
      </c>
      <c r="AR187" s="185" t="s">
        <v>8</v>
      </c>
      <c r="AT187" s="186" t="s">
        <v>76</v>
      </c>
      <c r="AU187" s="186" t="s">
        <v>8</v>
      </c>
      <c r="AY187" s="185" t="s">
        <v>154</v>
      </c>
      <c r="BK187" s="187">
        <f>SUM(BK188:BK378)</f>
        <v>0</v>
      </c>
    </row>
    <row r="188" spans="1:65" s="2" customFormat="1" ht="16.5" customHeight="1">
      <c r="A188" s="33"/>
      <c r="B188" s="34"/>
      <c r="C188" s="190" t="s">
        <v>259</v>
      </c>
      <c r="D188" s="190" t="s">
        <v>156</v>
      </c>
      <c r="E188" s="191" t="s">
        <v>260</v>
      </c>
      <c r="F188" s="192" t="s">
        <v>261</v>
      </c>
      <c r="G188" s="193" t="s">
        <v>198</v>
      </c>
      <c r="H188" s="194">
        <v>23.481999999999999</v>
      </c>
      <c r="I188" s="195"/>
      <c r="J188" s="196">
        <f>ROUND(I188*H188,0)</f>
        <v>0</v>
      </c>
      <c r="K188" s="192" t="s">
        <v>160</v>
      </c>
      <c r="L188" s="38"/>
      <c r="M188" s="197" t="s">
        <v>1</v>
      </c>
      <c r="N188" s="198" t="s">
        <v>43</v>
      </c>
      <c r="O188" s="70"/>
      <c r="P188" s="199">
        <f>O188*H188</f>
        <v>0</v>
      </c>
      <c r="Q188" s="199">
        <v>4.3800000000000002E-3</v>
      </c>
      <c r="R188" s="199">
        <f>Q188*H188</f>
        <v>0.10285116</v>
      </c>
      <c r="S188" s="199">
        <v>0</v>
      </c>
      <c r="T188" s="20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161</v>
      </c>
      <c r="AT188" s="201" t="s">
        <v>156</v>
      </c>
      <c r="AU188" s="201" t="s">
        <v>87</v>
      </c>
      <c r="AY188" s="16" t="s">
        <v>154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87</v>
      </c>
      <c r="BK188" s="202">
        <f>ROUND(I188*H188,0)</f>
        <v>0</v>
      </c>
      <c r="BL188" s="16" t="s">
        <v>161</v>
      </c>
      <c r="BM188" s="201" t="s">
        <v>262</v>
      </c>
    </row>
    <row r="189" spans="1:65" s="13" customFormat="1" ht="11.25">
      <c r="B189" s="203"/>
      <c r="C189" s="204"/>
      <c r="D189" s="205" t="s">
        <v>163</v>
      </c>
      <c r="E189" s="206" t="s">
        <v>1</v>
      </c>
      <c r="F189" s="207" t="s">
        <v>263</v>
      </c>
      <c r="G189" s="204"/>
      <c r="H189" s="208">
        <v>16.071999999999999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163</v>
      </c>
      <c r="AU189" s="214" t="s">
        <v>87</v>
      </c>
      <c r="AV189" s="13" t="s">
        <v>87</v>
      </c>
      <c r="AW189" s="13" t="s">
        <v>33</v>
      </c>
      <c r="AX189" s="13" t="s">
        <v>77</v>
      </c>
      <c r="AY189" s="214" t="s">
        <v>154</v>
      </c>
    </row>
    <row r="190" spans="1:65" s="13" customFormat="1" ht="11.25">
      <c r="B190" s="203"/>
      <c r="C190" s="204"/>
      <c r="D190" s="205" t="s">
        <v>163</v>
      </c>
      <c r="E190" s="206" t="s">
        <v>1</v>
      </c>
      <c r="F190" s="207" t="s">
        <v>264</v>
      </c>
      <c r="G190" s="204"/>
      <c r="H190" s="208">
        <v>7.41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163</v>
      </c>
      <c r="AU190" s="214" t="s">
        <v>87</v>
      </c>
      <c r="AV190" s="13" t="s">
        <v>87</v>
      </c>
      <c r="AW190" s="13" t="s">
        <v>33</v>
      </c>
      <c r="AX190" s="13" t="s">
        <v>77</v>
      </c>
      <c r="AY190" s="214" t="s">
        <v>154</v>
      </c>
    </row>
    <row r="191" spans="1:65" s="2" customFormat="1" ht="24">
      <c r="A191" s="33"/>
      <c r="B191" s="34"/>
      <c r="C191" s="190" t="s">
        <v>7</v>
      </c>
      <c r="D191" s="190" t="s">
        <v>156</v>
      </c>
      <c r="E191" s="191" t="s">
        <v>265</v>
      </c>
      <c r="F191" s="192" t="s">
        <v>266</v>
      </c>
      <c r="G191" s="193" t="s">
        <v>198</v>
      </c>
      <c r="H191" s="194">
        <v>65.792000000000002</v>
      </c>
      <c r="I191" s="195"/>
      <c r="J191" s="196">
        <f>ROUND(I191*H191,0)</f>
        <v>0</v>
      </c>
      <c r="K191" s="192" t="s">
        <v>160</v>
      </c>
      <c r="L191" s="38"/>
      <c r="M191" s="197" t="s">
        <v>1</v>
      </c>
      <c r="N191" s="198" t="s">
        <v>43</v>
      </c>
      <c r="O191" s="70"/>
      <c r="P191" s="199">
        <f>O191*H191</f>
        <v>0</v>
      </c>
      <c r="Q191" s="199">
        <v>8.3899999999999999E-3</v>
      </c>
      <c r="R191" s="199">
        <f>Q191*H191</f>
        <v>0.55199487999999997</v>
      </c>
      <c r="S191" s="199">
        <v>0</v>
      </c>
      <c r="T191" s="20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161</v>
      </c>
      <c r="AT191" s="201" t="s">
        <v>156</v>
      </c>
      <c r="AU191" s="201" t="s">
        <v>87</v>
      </c>
      <c r="AY191" s="16" t="s">
        <v>154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87</v>
      </c>
      <c r="BK191" s="202">
        <f>ROUND(I191*H191,0)</f>
        <v>0</v>
      </c>
      <c r="BL191" s="16" t="s">
        <v>161</v>
      </c>
      <c r="BM191" s="201" t="s">
        <v>267</v>
      </c>
    </row>
    <row r="192" spans="1:65" s="13" customFormat="1" ht="11.25">
      <c r="B192" s="203"/>
      <c r="C192" s="204"/>
      <c r="D192" s="205" t="s">
        <v>163</v>
      </c>
      <c r="E192" s="206" t="s">
        <v>1</v>
      </c>
      <c r="F192" s="207" t="s">
        <v>268</v>
      </c>
      <c r="G192" s="204"/>
      <c r="H192" s="208">
        <v>65.792000000000002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163</v>
      </c>
      <c r="AU192" s="214" t="s">
        <v>87</v>
      </c>
      <c r="AV192" s="13" t="s">
        <v>87</v>
      </c>
      <c r="AW192" s="13" t="s">
        <v>33</v>
      </c>
      <c r="AX192" s="13" t="s">
        <v>77</v>
      </c>
      <c r="AY192" s="214" t="s">
        <v>154</v>
      </c>
    </row>
    <row r="193" spans="1:65" s="2" customFormat="1" ht="16.5" customHeight="1">
      <c r="A193" s="33"/>
      <c r="B193" s="34"/>
      <c r="C193" s="215" t="s">
        <v>269</v>
      </c>
      <c r="D193" s="215" t="s">
        <v>270</v>
      </c>
      <c r="E193" s="216" t="s">
        <v>271</v>
      </c>
      <c r="F193" s="217" t="s">
        <v>272</v>
      </c>
      <c r="G193" s="218" t="s">
        <v>198</v>
      </c>
      <c r="H193" s="219">
        <v>69.081999999999994</v>
      </c>
      <c r="I193" s="220"/>
      <c r="J193" s="221">
        <f>ROUND(I193*H193,0)</f>
        <v>0</v>
      </c>
      <c r="K193" s="217" t="s">
        <v>160</v>
      </c>
      <c r="L193" s="222"/>
      <c r="M193" s="223" t="s">
        <v>1</v>
      </c>
      <c r="N193" s="224" t="s">
        <v>43</v>
      </c>
      <c r="O193" s="70"/>
      <c r="P193" s="199">
        <f>O193*H193</f>
        <v>0</v>
      </c>
      <c r="Q193" s="199">
        <v>2.3999999999999998E-3</v>
      </c>
      <c r="R193" s="199">
        <f>Q193*H193</f>
        <v>0.16579679999999997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195</v>
      </c>
      <c r="AT193" s="201" t="s">
        <v>270</v>
      </c>
      <c r="AU193" s="201" t="s">
        <v>87</v>
      </c>
      <c r="AY193" s="16" t="s">
        <v>154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87</v>
      </c>
      <c r="BK193" s="202">
        <f>ROUND(I193*H193,0)</f>
        <v>0</v>
      </c>
      <c r="BL193" s="16" t="s">
        <v>161</v>
      </c>
      <c r="BM193" s="201" t="s">
        <v>273</v>
      </c>
    </row>
    <row r="194" spans="1:65" s="13" customFormat="1" ht="11.25">
      <c r="B194" s="203"/>
      <c r="C194" s="204"/>
      <c r="D194" s="205" t="s">
        <v>163</v>
      </c>
      <c r="E194" s="206" t="s">
        <v>1</v>
      </c>
      <c r="F194" s="207" t="s">
        <v>274</v>
      </c>
      <c r="G194" s="204"/>
      <c r="H194" s="208">
        <v>69.081999999999994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163</v>
      </c>
      <c r="AU194" s="214" t="s">
        <v>87</v>
      </c>
      <c r="AV194" s="13" t="s">
        <v>87</v>
      </c>
      <c r="AW194" s="13" t="s">
        <v>33</v>
      </c>
      <c r="AX194" s="13" t="s">
        <v>77</v>
      </c>
      <c r="AY194" s="214" t="s">
        <v>154</v>
      </c>
    </row>
    <row r="195" spans="1:65" s="2" customFormat="1" ht="16.5" customHeight="1">
      <c r="A195" s="33"/>
      <c r="B195" s="34"/>
      <c r="C195" s="190" t="s">
        <v>275</v>
      </c>
      <c r="D195" s="190" t="s">
        <v>156</v>
      </c>
      <c r="E195" s="191" t="s">
        <v>276</v>
      </c>
      <c r="F195" s="192" t="s">
        <v>277</v>
      </c>
      <c r="G195" s="193" t="s">
        <v>198</v>
      </c>
      <c r="H195" s="194">
        <v>65.792000000000002</v>
      </c>
      <c r="I195" s="195"/>
      <c r="J195" s="196">
        <f>ROUND(I195*H195,0)</f>
        <v>0</v>
      </c>
      <c r="K195" s="192" t="s">
        <v>160</v>
      </c>
      <c r="L195" s="38"/>
      <c r="M195" s="197" t="s">
        <v>1</v>
      </c>
      <c r="N195" s="198" t="s">
        <v>43</v>
      </c>
      <c r="O195" s="70"/>
      <c r="P195" s="199">
        <f>O195*H195</f>
        <v>0</v>
      </c>
      <c r="Q195" s="199">
        <v>9.0000000000000006E-5</v>
      </c>
      <c r="R195" s="199">
        <f>Q195*H195</f>
        <v>5.9212800000000001E-3</v>
      </c>
      <c r="S195" s="199">
        <v>0</v>
      </c>
      <c r="T195" s="20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1" t="s">
        <v>161</v>
      </c>
      <c r="AT195" s="201" t="s">
        <v>156</v>
      </c>
      <c r="AU195" s="201" t="s">
        <v>87</v>
      </c>
      <c r="AY195" s="16" t="s">
        <v>154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6" t="s">
        <v>87</v>
      </c>
      <c r="BK195" s="202">
        <f>ROUND(I195*H195,0)</f>
        <v>0</v>
      </c>
      <c r="BL195" s="16" t="s">
        <v>161</v>
      </c>
      <c r="BM195" s="201" t="s">
        <v>278</v>
      </c>
    </row>
    <row r="196" spans="1:65" s="2" customFormat="1" ht="16.5" customHeight="1">
      <c r="A196" s="33"/>
      <c r="B196" s="34"/>
      <c r="C196" s="190" t="s">
        <v>279</v>
      </c>
      <c r="D196" s="190" t="s">
        <v>156</v>
      </c>
      <c r="E196" s="191" t="s">
        <v>280</v>
      </c>
      <c r="F196" s="192" t="s">
        <v>281</v>
      </c>
      <c r="G196" s="193" t="s">
        <v>198</v>
      </c>
      <c r="H196" s="194">
        <v>73.201999999999998</v>
      </c>
      <c r="I196" s="195"/>
      <c r="J196" s="196">
        <f>ROUND(I196*H196,0)</f>
        <v>0</v>
      </c>
      <c r="K196" s="192" t="s">
        <v>160</v>
      </c>
      <c r="L196" s="38"/>
      <c r="M196" s="197" t="s">
        <v>1</v>
      </c>
      <c r="N196" s="198" t="s">
        <v>43</v>
      </c>
      <c r="O196" s="70"/>
      <c r="P196" s="199">
        <f>O196*H196</f>
        <v>0</v>
      </c>
      <c r="Q196" s="199">
        <v>4.8599999999999997E-3</v>
      </c>
      <c r="R196" s="199">
        <f>Q196*H196</f>
        <v>0.35576171999999995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161</v>
      </c>
      <c r="AT196" s="201" t="s">
        <v>156</v>
      </c>
      <c r="AU196" s="201" t="s">
        <v>87</v>
      </c>
      <c r="AY196" s="16" t="s">
        <v>154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87</v>
      </c>
      <c r="BK196" s="202">
        <f>ROUND(I196*H196,0)</f>
        <v>0</v>
      </c>
      <c r="BL196" s="16" t="s">
        <v>161</v>
      </c>
      <c r="BM196" s="201" t="s">
        <v>282</v>
      </c>
    </row>
    <row r="197" spans="1:65" s="13" customFormat="1" ht="11.25">
      <c r="B197" s="203"/>
      <c r="C197" s="204"/>
      <c r="D197" s="205" t="s">
        <v>163</v>
      </c>
      <c r="E197" s="206" t="s">
        <v>1</v>
      </c>
      <c r="F197" s="207" t="s">
        <v>268</v>
      </c>
      <c r="G197" s="204"/>
      <c r="H197" s="208">
        <v>65.792000000000002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163</v>
      </c>
      <c r="AU197" s="214" t="s">
        <v>87</v>
      </c>
      <c r="AV197" s="13" t="s">
        <v>87</v>
      </c>
      <c r="AW197" s="13" t="s">
        <v>33</v>
      </c>
      <c r="AX197" s="13" t="s">
        <v>77</v>
      </c>
      <c r="AY197" s="214" t="s">
        <v>154</v>
      </c>
    </row>
    <row r="198" spans="1:65" s="13" customFormat="1" ht="11.25">
      <c r="B198" s="203"/>
      <c r="C198" s="204"/>
      <c r="D198" s="205" t="s">
        <v>163</v>
      </c>
      <c r="E198" s="206" t="s">
        <v>1</v>
      </c>
      <c r="F198" s="207" t="s">
        <v>264</v>
      </c>
      <c r="G198" s="204"/>
      <c r="H198" s="208">
        <v>7.41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163</v>
      </c>
      <c r="AU198" s="214" t="s">
        <v>87</v>
      </c>
      <c r="AV198" s="13" t="s">
        <v>87</v>
      </c>
      <c r="AW198" s="13" t="s">
        <v>33</v>
      </c>
      <c r="AX198" s="13" t="s">
        <v>77</v>
      </c>
      <c r="AY198" s="214" t="s">
        <v>154</v>
      </c>
    </row>
    <row r="199" spans="1:65" s="2" customFormat="1" ht="16.5" customHeight="1">
      <c r="A199" s="33"/>
      <c r="B199" s="34"/>
      <c r="C199" s="190" t="s">
        <v>283</v>
      </c>
      <c r="D199" s="190" t="s">
        <v>156</v>
      </c>
      <c r="E199" s="191" t="s">
        <v>284</v>
      </c>
      <c r="F199" s="192" t="s">
        <v>285</v>
      </c>
      <c r="G199" s="193" t="s">
        <v>198</v>
      </c>
      <c r="H199" s="194">
        <v>89.274000000000001</v>
      </c>
      <c r="I199" s="195"/>
      <c r="J199" s="196">
        <f>ROUND(I199*H199,0)</f>
        <v>0</v>
      </c>
      <c r="K199" s="192" t="s">
        <v>160</v>
      </c>
      <c r="L199" s="38"/>
      <c r="M199" s="197" t="s">
        <v>1</v>
      </c>
      <c r="N199" s="198" t="s">
        <v>43</v>
      </c>
      <c r="O199" s="70"/>
      <c r="P199" s="199">
        <f>O199*H199</f>
        <v>0</v>
      </c>
      <c r="Q199" s="199">
        <v>3.48E-3</v>
      </c>
      <c r="R199" s="199">
        <f>Q199*H199</f>
        <v>0.31067351999999998</v>
      </c>
      <c r="S199" s="199">
        <v>0</v>
      </c>
      <c r="T199" s="20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161</v>
      </c>
      <c r="AT199" s="201" t="s">
        <v>156</v>
      </c>
      <c r="AU199" s="201" t="s">
        <v>87</v>
      </c>
      <c r="AY199" s="16" t="s">
        <v>154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87</v>
      </c>
      <c r="BK199" s="202">
        <f>ROUND(I199*H199,0)</f>
        <v>0</v>
      </c>
      <c r="BL199" s="16" t="s">
        <v>161</v>
      </c>
      <c r="BM199" s="201" t="s">
        <v>286</v>
      </c>
    </row>
    <row r="200" spans="1:65" s="13" customFormat="1" ht="11.25">
      <c r="B200" s="203"/>
      <c r="C200" s="204"/>
      <c r="D200" s="205" t="s">
        <v>163</v>
      </c>
      <c r="E200" s="206" t="s">
        <v>1</v>
      </c>
      <c r="F200" s="207" t="s">
        <v>263</v>
      </c>
      <c r="G200" s="204"/>
      <c r="H200" s="208">
        <v>16.071999999999999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163</v>
      </c>
      <c r="AU200" s="214" t="s">
        <v>87</v>
      </c>
      <c r="AV200" s="13" t="s">
        <v>87</v>
      </c>
      <c r="AW200" s="13" t="s">
        <v>33</v>
      </c>
      <c r="AX200" s="13" t="s">
        <v>77</v>
      </c>
      <c r="AY200" s="214" t="s">
        <v>154</v>
      </c>
    </row>
    <row r="201" spans="1:65" s="13" customFormat="1" ht="11.25">
      <c r="B201" s="203"/>
      <c r="C201" s="204"/>
      <c r="D201" s="205" t="s">
        <v>163</v>
      </c>
      <c r="E201" s="206" t="s">
        <v>1</v>
      </c>
      <c r="F201" s="207" t="s">
        <v>268</v>
      </c>
      <c r="G201" s="204"/>
      <c r="H201" s="208">
        <v>65.792000000000002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163</v>
      </c>
      <c r="AU201" s="214" t="s">
        <v>87</v>
      </c>
      <c r="AV201" s="13" t="s">
        <v>87</v>
      </c>
      <c r="AW201" s="13" t="s">
        <v>33</v>
      </c>
      <c r="AX201" s="13" t="s">
        <v>77</v>
      </c>
      <c r="AY201" s="214" t="s">
        <v>154</v>
      </c>
    </row>
    <row r="202" spans="1:65" s="13" customFormat="1" ht="11.25">
      <c r="B202" s="203"/>
      <c r="C202" s="204"/>
      <c r="D202" s="205" t="s">
        <v>163</v>
      </c>
      <c r="E202" s="206" t="s">
        <v>1</v>
      </c>
      <c r="F202" s="207" t="s">
        <v>264</v>
      </c>
      <c r="G202" s="204"/>
      <c r="H202" s="208">
        <v>7.41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163</v>
      </c>
      <c r="AU202" s="214" t="s">
        <v>87</v>
      </c>
      <c r="AV202" s="13" t="s">
        <v>87</v>
      </c>
      <c r="AW202" s="13" t="s">
        <v>33</v>
      </c>
      <c r="AX202" s="13" t="s">
        <v>77</v>
      </c>
      <c r="AY202" s="214" t="s">
        <v>154</v>
      </c>
    </row>
    <row r="203" spans="1:65" s="2" customFormat="1" ht="16.5" customHeight="1">
      <c r="A203" s="33"/>
      <c r="B203" s="34"/>
      <c r="C203" s="190" t="s">
        <v>287</v>
      </c>
      <c r="D203" s="190" t="s">
        <v>156</v>
      </c>
      <c r="E203" s="191" t="s">
        <v>288</v>
      </c>
      <c r="F203" s="192" t="s">
        <v>289</v>
      </c>
      <c r="G203" s="193" t="s">
        <v>198</v>
      </c>
      <c r="H203" s="194">
        <v>257.12</v>
      </c>
      <c r="I203" s="195"/>
      <c r="J203" s="196">
        <f>ROUND(I203*H203,0)</f>
        <v>0</v>
      </c>
      <c r="K203" s="192" t="s">
        <v>160</v>
      </c>
      <c r="L203" s="38"/>
      <c r="M203" s="197" t="s">
        <v>1</v>
      </c>
      <c r="N203" s="198" t="s">
        <v>43</v>
      </c>
      <c r="O203" s="70"/>
      <c r="P203" s="199">
        <f>O203*H203</f>
        <v>0</v>
      </c>
      <c r="Q203" s="199">
        <v>2.5999999999999998E-4</v>
      </c>
      <c r="R203" s="199">
        <f>Q203*H203</f>
        <v>6.68512E-2</v>
      </c>
      <c r="S203" s="199">
        <v>0</v>
      </c>
      <c r="T203" s="20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1" t="s">
        <v>161</v>
      </c>
      <c r="AT203" s="201" t="s">
        <v>156</v>
      </c>
      <c r="AU203" s="201" t="s">
        <v>87</v>
      </c>
      <c r="AY203" s="16" t="s">
        <v>154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6" t="s">
        <v>87</v>
      </c>
      <c r="BK203" s="202">
        <f>ROUND(I203*H203,0)</f>
        <v>0</v>
      </c>
      <c r="BL203" s="16" t="s">
        <v>161</v>
      </c>
      <c r="BM203" s="201" t="s">
        <v>290</v>
      </c>
    </row>
    <row r="204" spans="1:65" s="13" customFormat="1" ht="11.25">
      <c r="B204" s="203"/>
      <c r="C204" s="204"/>
      <c r="D204" s="205" t="s">
        <v>163</v>
      </c>
      <c r="E204" s="206" t="s">
        <v>1</v>
      </c>
      <c r="F204" s="207" t="s">
        <v>291</v>
      </c>
      <c r="G204" s="204"/>
      <c r="H204" s="208">
        <v>264.50599999999997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163</v>
      </c>
      <c r="AU204" s="214" t="s">
        <v>87</v>
      </c>
      <c r="AV204" s="13" t="s">
        <v>87</v>
      </c>
      <c r="AW204" s="13" t="s">
        <v>33</v>
      </c>
      <c r="AX204" s="13" t="s">
        <v>77</v>
      </c>
      <c r="AY204" s="214" t="s">
        <v>154</v>
      </c>
    </row>
    <row r="205" spans="1:65" s="13" customFormat="1" ht="11.25">
      <c r="B205" s="203"/>
      <c r="C205" s="204"/>
      <c r="D205" s="205" t="s">
        <v>163</v>
      </c>
      <c r="E205" s="206" t="s">
        <v>1</v>
      </c>
      <c r="F205" s="207" t="s">
        <v>292</v>
      </c>
      <c r="G205" s="204"/>
      <c r="H205" s="208">
        <v>-2.121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163</v>
      </c>
      <c r="AU205" s="214" t="s">
        <v>87</v>
      </c>
      <c r="AV205" s="13" t="s">
        <v>87</v>
      </c>
      <c r="AW205" s="13" t="s">
        <v>33</v>
      </c>
      <c r="AX205" s="13" t="s">
        <v>77</v>
      </c>
      <c r="AY205" s="214" t="s">
        <v>154</v>
      </c>
    </row>
    <row r="206" spans="1:65" s="13" customFormat="1" ht="11.25">
      <c r="B206" s="203"/>
      <c r="C206" s="204"/>
      <c r="D206" s="205" t="s">
        <v>163</v>
      </c>
      <c r="E206" s="206" t="s">
        <v>1</v>
      </c>
      <c r="F206" s="207" t="s">
        <v>293</v>
      </c>
      <c r="G206" s="204"/>
      <c r="H206" s="208">
        <v>-22.32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163</v>
      </c>
      <c r="AU206" s="214" t="s">
        <v>87</v>
      </c>
      <c r="AV206" s="13" t="s">
        <v>87</v>
      </c>
      <c r="AW206" s="13" t="s">
        <v>33</v>
      </c>
      <c r="AX206" s="13" t="s">
        <v>77</v>
      </c>
      <c r="AY206" s="214" t="s">
        <v>154</v>
      </c>
    </row>
    <row r="207" spans="1:65" s="13" customFormat="1" ht="11.25">
      <c r="B207" s="203"/>
      <c r="C207" s="204"/>
      <c r="D207" s="205" t="s">
        <v>163</v>
      </c>
      <c r="E207" s="206" t="s">
        <v>1</v>
      </c>
      <c r="F207" s="207" t="s">
        <v>294</v>
      </c>
      <c r="G207" s="204"/>
      <c r="H207" s="208">
        <v>17.055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163</v>
      </c>
      <c r="AU207" s="214" t="s">
        <v>87</v>
      </c>
      <c r="AV207" s="13" t="s">
        <v>87</v>
      </c>
      <c r="AW207" s="13" t="s">
        <v>33</v>
      </c>
      <c r="AX207" s="13" t="s">
        <v>77</v>
      </c>
      <c r="AY207" s="214" t="s">
        <v>154</v>
      </c>
    </row>
    <row r="208" spans="1:65" s="2" customFormat="1" ht="16.5" customHeight="1">
      <c r="A208" s="33"/>
      <c r="B208" s="34"/>
      <c r="C208" s="190" t="s">
        <v>295</v>
      </c>
      <c r="D208" s="190" t="s">
        <v>156</v>
      </c>
      <c r="E208" s="191" t="s">
        <v>296</v>
      </c>
      <c r="F208" s="192" t="s">
        <v>297</v>
      </c>
      <c r="G208" s="193" t="s">
        <v>198</v>
      </c>
      <c r="H208" s="194">
        <v>257.12</v>
      </c>
      <c r="I208" s="195"/>
      <c r="J208" s="196">
        <f>ROUND(I208*H208,0)</f>
        <v>0</v>
      </c>
      <c r="K208" s="192" t="s">
        <v>160</v>
      </c>
      <c r="L208" s="38"/>
      <c r="M208" s="197" t="s">
        <v>1</v>
      </c>
      <c r="N208" s="198" t="s">
        <v>43</v>
      </c>
      <c r="O208" s="70"/>
      <c r="P208" s="199">
        <f>O208*H208</f>
        <v>0</v>
      </c>
      <c r="Q208" s="199">
        <v>4.3800000000000002E-3</v>
      </c>
      <c r="R208" s="199">
        <f>Q208*H208</f>
        <v>1.1261856000000001</v>
      </c>
      <c r="S208" s="199">
        <v>0</v>
      </c>
      <c r="T208" s="20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161</v>
      </c>
      <c r="AT208" s="201" t="s">
        <v>156</v>
      </c>
      <c r="AU208" s="201" t="s">
        <v>87</v>
      </c>
      <c r="AY208" s="16" t="s">
        <v>154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87</v>
      </c>
      <c r="BK208" s="202">
        <f>ROUND(I208*H208,0)</f>
        <v>0</v>
      </c>
      <c r="BL208" s="16" t="s">
        <v>161</v>
      </c>
      <c r="BM208" s="201" t="s">
        <v>298</v>
      </c>
    </row>
    <row r="209" spans="1:65" s="13" customFormat="1" ht="11.25">
      <c r="B209" s="203"/>
      <c r="C209" s="204"/>
      <c r="D209" s="205" t="s">
        <v>163</v>
      </c>
      <c r="E209" s="206" t="s">
        <v>1</v>
      </c>
      <c r="F209" s="207" t="s">
        <v>291</v>
      </c>
      <c r="G209" s="204"/>
      <c r="H209" s="208">
        <v>264.50599999999997</v>
      </c>
      <c r="I209" s="209"/>
      <c r="J209" s="204"/>
      <c r="K209" s="204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163</v>
      </c>
      <c r="AU209" s="214" t="s">
        <v>87</v>
      </c>
      <c r="AV209" s="13" t="s">
        <v>87</v>
      </c>
      <c r="AW209" s="13" t="s">
        <v>33</v>
      </c>
      <c r="AX209" s="13" t="s">
        <v>77</v>
      </c>
      <c r="AY209" s="214" t="s">
        <v>154</v>
      </c>
    </row>
    <row r="210" spans="1:65" s="13" customFormat="1" ht="11.25">
      <c r="B210" s="203"/>
      <c r="C210" s="204"/>
      <c r="D210" s="205" t="s">
        <v>163</v>
      </c>
      <c r="E210" s="206" t="s">
        <v>1</v>
      </c>
      <c r="F210" s="207" t="s">
        <v>292</v>
      </c>
      <c r="G210" s="204"/>
      <c r="H210" s="208">
        <v>-2.121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163</v>
      </c>
      <c r="AU210" s="214" t="s">
        <v>87</v>
      </c>
      <c r="AV210" s="13" t="s">
        <v>87</v>
      </c>
      <c r="AW210" s="13" t="s">
        <v>33</v>
      </c>
      <c r="AX210" s="13" t="s">
        <v>77</v>
      </c>
      <c r="AY210" s="214" t="s">
        <v>154</v>
      </c>
    </row>
    <row r="211" spans="1:65" s="13" customFormat="1" ht="11.25">
      <c r="B211" s="203"/>
      <c r="C211" s="204"/>
      <c r="D211" s="205" t="s">
        <v>163</v>
      </c>
      <c r="E211" s="206" t="s">
        <v>1</v>
      </c>
      <c r="F211" s="207" t="s">
        <v>293</v>
      </c>
      <c r="G211" s="204"/>
      <c r="H211" s="208">
        <v>-22.32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163</v>
      </c>
      <c r="AU211" s="214" t="s">
        <v>87</v>
      </c>
      <c r="AV211" s="13" t="s">
        <v>87</v>
      </c>
      <c r="AW211" s="13" t="s">
        <v>33</v>
      </c>
      <c r="AX211" s="13" t="s">
        <v>77</v>
      </c>
      <c r="AY211" s="214" t="s">
        <v>154</v>
      </c>
    </row>
    <row r="212" spans="1:65" s="13" customFormat="1" ht="11.25">
      <c r="B212" s="203"/>
      <c r="C212" s="204"/>
      <c r="D212" s="205" t="s">
        <v>163</v>
      </c>
      <c r="E212" s="206" t="s">
        <v>1</v>
      </c>
      <c r="F212" s="207" t="s">
        <v>294</v>
      </c>
      <c r="G212" s="204"/>
      <c r="H212" s="208">
        <v>17.055</v>
      </c>
      <c r="I212" s="209"/>
      <c r="J212" s="204"/>
      <c r="K212" s="204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163</v>
      </c>
      <c r="AU212" s="214" t="s">
        <v>87</v>
      </c>
      <c r="AV212" s="13" t="s">
        <v>87</v>
      </c>
      <c r="AW212" s="13" t="s">
        <v>33</v>
      </c>
      <c r="AX212" s="13" t="s">
        <v>77</v>
      </c>
      <c r="AY212" s="214" t="s">
        <v>154</v>
      </c>
    </row>
    <row r="213" spans="1:65" s="2" customFormat="1" ht="24">
      <c r="A213" s="33"/>
      <c r="B213" s="34"/>
      <c r="C213" s="190" t="s">
        <v>299</v>
      </c>
      <c r="D213" s="190" t="s">
        <v>156</v>
      </c>
      <c r="E213" s="191" t="s">
        <v>300</v>
      </c>
      <c r="F213" s="192" t="s">
        <v>301</v>
      </c>
      <c r="G213" s="193" t="s">
        <v>198</v>
      </c>
      <c r="H213" s="194">
        <v>25.219000000000001</v>
      </c>
      <c r="I213" s="195"/>
      <c r="J213" s="196">
        <f>ROUND(I213*H213,0)</f>
        <v>0</v>
      </c>
      <c r="K213" s="192" t="s">
        <v>160</v>
      </c>
      <c r="L213" s="38"/>
      <c r="M213" s="197" t="s">
        <v>1</v>
      </c>
      <c r="N213" s="198" t="s">
        <v>43</v>
      </c>
      <c r="O213" s="70"/>
      <c r="P213" s="199">
        <f>O213*H213</f>
        <v>0</v>
      </c>
      <c r="Q213" s="199">
        <v>8.2699999999999996E-3</v>
      </c>
      <c r="R213" s="199">
        <f>Q213*H213</f>
        <v>0.20856113000000001</v>
      </c>
      <c r="S213" s="199">
        <v>0</v>
      </c>
      <c r="T213" s="20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161</v>
      </c>
      <c r="AT213" s="201" t="s">
        <v>156</v>
      </c>
      <c r="AU213" s="201" t="s">
        <v>87</v>
      </c>
      <c r="AY213" s="16" t="s">
        <v>154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6" t="s">
        <v>87</v>
      </c>
      <c r="BK213" s="202">
        <f>ROUND(I213*H213,0)</f>
        <v>0</v>
      </c>
      <c r="BL213" s="16" t="s">
        <v>161</v>
      </c>
      <c r="BM213" s="201" t="s">
        <v>302</v>
      </c>
    </row>
    <row r="214" spans="1:65" s="13" customFormat="1" ht="11.25">
      <c r="B214" s="203"/>
      <c r="C214" s="204"/>
      <c r="D214" s="205" t="s">
        <v>163</v>
      </c>
      <c r="E214" s="206" t="s">
        <v>1</v>
      </c>
      <c r="F214" s="207" t="s">
        <v>303</v>
      </c>
      <c r="G214" s="204"/>
      <c r="H214" s="208">
        <v>12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163</v>
      </c>
      <c r="AU214" s="214" t="s">
        <v>87</v>
      </c>
      <c r="AV214" s="13" t="s">
        <v>87</v>
      </c>
      <c r="AW214" s="13" t="s">
        <v>33</v>
      </c>
      <c r="AX214" s="13" t="s">
        <v>77</v>
      </c>
      <c r="AY214" s="214" t="s">
        <v>154</v>
      </c>
    </row>
    <row r="215" spans="1:65" s="13" customFormat="1" ht="11.25">
      <c r="B215" s="203"/>
      <c r="C215" s="204"/>
      <c r="D215" s="205" t="s">
        <v>163</v>
      </c>
      <c r="E215" s="206" t="s">
        <v>1</v>
      </c>
      <c r="F215" s="207" t="s">
        <v>304</v>
      </c>
      <c r="G215" s="204"/>
      <c r="H215" s="208">
        <v>13.218999999999999</v>
      </c>
      <c r="I215" s="209"/>
      <c r="J215" s="204"/>
      <c r="K215" s="204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163</v>
      </c>
      <c r="AU215" s="214" t="s">
        <v>87</v>
      </c>
      <c r="AV215" s="13" t="s">
        <v>87</v>
      </c>
      <c r="AW215" s="13" t="s">
        <v>33</v>
      </c>
      <c r="AX215" s="13" t="s">
        <v>77</v>
      </c>
      <c r="AY215" s="214" t="s">
        <v>154</v>
      </c>
    </row>
    <row r="216" spans="1:65" s="2" customFormat="1" ht="16.5" customHeight="1">
      <c r="A216" s="33"/>
      <c r="B216" s="34"/>
      <c r="C216" s="215" t="s">
        <v>305</v>
      </c>
      <c r="D216" s="215" t="s">
        <v>270</v>
      </c>
      <c r="E216" s="216" t="s">
        <v>306</v>
      </c>
      <c r="F216" s="217" t="s">
        <v>307</v>
      </c>
      <c r="G216" s="218" t="s">
        <v>198</v>
      </c>
      <c r="H216" s="219">
        <v>26.48</v>
      </c>
      <c r="I216" s="220"/>
      <c r="J216" s="221">
        <f>ROUND(I216*H216,0)</f>
        <v>0</v>
      </c>
      <c r="K216" s="217" t="s">
        <v>160</v>
      </c>
      <c r="L216" s="222"/>
      <c r="M216" s="223" t="s">
        <v>1</v>
      </c>
      <c r="N216" s="224" t="s">
        <v>43</v>
      </c>
      <c r="O216" s="70"/>
      <c r="P216" s="199">
        <f>O216*H216</f>
        <v>0</v>
      </c>
      <c r="Q216" s="199">
        <v>1.1999999999999999E-3</v>
      </c>
      <c r="R216" s="199">
        <f>Q216*H216</f>
        <v>3.1775999999999999E-2</v>
      </c>
      <c r="S216" s="199">
        <v>0</v>
      </c>
      <c r="T216" s="20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1" t="s">
        <v>195</v>
      </c>
      <c r="AT216" s="201" t="s">
        <v>270</v>
      </c>
      <c r="AU216" s="201" t="s">
        <v>87</v>
      </c>
      <c r="AY216" s="16" t="s">
        <v>154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6" t="s">
        <v>87</v>
      </c>
      <c r="BK216" s="202">
        <f>ROUND(I216*H216,0)</f>
        <v>0</v>
      </c>
      <c r="BL216" s="16" t="s">
        <v>161</v>
      </c>
      <c r="BM216" s="201" t="s">
        <v>308</v>
      </c>
    </row>
    <row r="217" spans="1:65" s="13" customFormat="1" ht="11.25">
      <c r="B217" s="203"/>
      <c r="C217" s="204"/>
      <c r="D217" s="205" t="s">
        <v>163</v>
      </c>
      <c r="E217" s="206" t="s">
        <v>1</v>
      </c>
      <c r="F217" s="207" t="s">
        <v>309</v>
      </c>
      <c r="G217" s="204"/>
      <c r="H217" s="208">
        <v>12.6</v>
      </c>
      <c r="I217" s="209"/>
      <c r="J217" s="204"/>
      <c r="K217" s="204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163</v>
      </c>
      <c r="AU217" s="214" t="s">
        <v>87</v>
      </c>
      <c r="AV217" s="13" t="s">
        <v>87</v>
      </c>
      <c r="AW217" s="13" t="s">
        <v>33</v>
      </c>
      <c r="AX217" s="13" t="s">
        <v>77</v>
      </c>
      <c r="AY217" s="214" t="s">
        <v>154</v>
      </c>
    </row>
    <row r="218" spans="1:65" s="13" customFormat="1" ht="11.25">
      <c r="B218" s="203"/>
      <c r="C218" s="204"/>
      <c r="D218" s="205" t="s">
        <v>163</v>
      </c>
      <c r="E218" s="206" t="s">
        <v>1</v>
      </c>
      <c r="F218" s="207" t="s">
        <v>310</v>
      </c>
      <c r="G218" s="204"/>
      <c r="H218" s="208">
        <v>13.88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163</v>
      </c>
      <c r="AU218" s="214" t="s">
        <v>87</v>
      </c>
      <c r="AV218" s="13" t="s">
        <v>87</v>
      </c>
      <c r="AW218" s="13" t="s">
        <v>33</v>
      </c>
      <c r="AX218" s="13" t="s">
        <v>77</v>
      </c>
      <c r="AY218" s="214" t="s">
        <v>154</v>
      </c>
    </row>
    <row r="219" spans="1:65" s="2" customFormat="1" ht="24">
      <c r="A219" s="33"/>
      <c r="B219" s="34"/>
      <c r="C219" s="190" t="s">
        <v>311</v>
      </c>
      <c r="D219" s="190" t="s">
        <v>156</v>
      </c>
      <c r="E219" s="191" t="s">
        <v>312</v>
      </c>
      <c r="F219" s="192" t="s">
        <v>313</v>
      </c>
      <c r="G219" s="193" t="s">
        <v>198</v>
      </c>
      <c r="H219" s="194">
        <v>145.494</v>
      </c>
      <c r="I219" s="195"/>
      <c r="J219" s="196">
        <f>ROUND(I219*H219,0)</f>
        <v>0</v>
      </c>
      <c r="K219" s="192" t="s">
        <v>160</v>
      </c>
      <c r="L219" s="38"/>
      <c r="M219" s="197" t="s">
        <v>1</v>
      </c>
      <c r="N219" s="198" t="s">
        <v>43</v>
      </c>
      <c r="O219" s="70"/>
      <c r="P219" s="199">
        <f>O219*H219</f>
        <v>0</v>
      </c>
      <c r="Q219" s="199">
        <v>8.3499999999999998E-3</v>
      </c>
      <c r="R219" s="199">
        <f>Q219*H219</f>
        <v>1.2148748999999999</v>
      </c>
      <c r="S219" s="199">
        <v>0</v>
      </c>
      <c r="T219" s="200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1" t="s">
        <v>161</v>
      </c>
      <c r="AT219" s="201" t="s">
        <v>156</v>
      </c>
      <c r="AU219" s="201" t="s">
        <v>87</v>
      </c>
      <c r="AY219" s="16" t="s">
        <v>154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6" t="s">
        <v>87</v>
      </c>
      <c r="BK219" s="202">
        <f>ROUND(I219*H219,0)</f>
        <v>0</v>
      </c>
      <c r="BL219" s="16" t="s">
        <v>161</v>
      </c>
      <c r="BM219" s="201" t="s">
        <v>314</v>
      </c>
    </row>
    <row r="220" spans="1:65" s="13" customFormat="1" ht="11.25">
      <c r="B220" s="203"/>
      <c r="C220" s="204"/>
      <c r="D220" s="205" t="s">
        <v>163</v>
      </c>
      <c r="E220" s="206" t="s">
        <v>1</v>
      </c>
      <c r="F220" s="207" t="s">
        <v>315</v>
      </c>
      <c r="G220" s="204"/>
      <c r="H220" s="208">
        <v>51.985999999999997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163</v>
      </c>
      <c r="AU220" s="214" t="s">
        <v>87</v>
      </c>
      <c r="AV220" s="13" t="s">
        <v>87</v>
      </c>
      <c r="AW220" s="13" t="s">
        <v>33</v>
      </c>
      <c r="AX220" s="13" t="s">
        <v>77</v>
      </c>
      <c r="AY220" s="214" t="s">
        <v>154</v>
      </c>
    </row>
    <row r="221" spans="1:65" s="13" customFormat="1" ht="11.25">
      <c r="B221" s="203"/>
      <c r="C221" s="204"/>
      <c r="D221" s="205" t="s">
        <v>163</v>
      </c>
      <c r="E221" s="206" t="s">
        <v>1</v>
      </c>
      <c r="F221" s="207" t="s">
        <v>316</v>
      </c>
      <c r="G221" s="204"/>
      <c r="H221" s="208">
        <v>46.753999999999998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163</v>
      </c>
      <c r="AU221" s="214" t="s">
        <v>87</v>
      </c>
      <c r="AV221" s="13" t="s">
        <v>87</v>
      </c>
      <c r="AW221" s="13" t="s">
        <v>33</v>
      </c>
      <c r="AX221" s="13" t="s">
        <v>77</v>
      </c>
      <c r="AY221" s="214" t="s">
        <v>154</v>
      </c>
    </row>
    <row r="222" spans="1:65" s="13" customFormat="1" ht="11.25">
      <c r="B222" s="203"/>
      <c r="C222" s="204"/>
      <c r="D222" s="205" t="s">
        <v>163</v>
      </c>
      <c r="E222" s="206" t="s">
        <v>1</v>
      </c>
      <c r="F222" s="207" t="s">
        <v>317</v>
      </c>
      <c r="G222" s="204"/>
      <c r="H222" s="208">
        <v>46.753999999999998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163</v>
      </c>
      <c r="AU222" s="214" t="s">
        <v>87</v>
      </c>
      <c r="AV222" s="13" t="s">
        <v>87</v>
      </c>
      <c r="AW222" s="13" t="s">
        <v>33</v>
      </c>
      <c r="AX222" s="13" t="s">
        <v>77</v>
      </c>
      <c r="AY222" s="214" t="s">
        <v>154</v>
      </c>
    </row>
    <row r="223" spans="1:65" s="2" customFormat="1" ht="16.5" customHeight="1">
      <c r="A223" s="33"/>
      <c r="B223" s="34"/>
      <c r="C223" s="215" t="s">
        <v>318</v>
      </c>
      <c r="D223" s="215" t="s">
        <v>270</v>
      </c>
      <c r="E223" s="216" t="s">
        <v>319</v>
      </c>
      <c r="F223" s="217" t="s">
        <v>320</v>
      </c>
      <c r="G223" s="218" t="s">
        <v>198</v>
      </c>
      <c r="H223" s="219">
        <v>103.678</v>
      </c>
      <c r="I223" s="220"/>
      <c r="J223" s="221">
        <f>ROUND(I223*H223,0)</f>
        <v>0</v>
      </c>
      <c r="K223" s="217" t="s">
        <v>160</v>
      </c>
      <c r="L223" s="222"/>
      <c r="M223" s="223" t="s">
        <v>1</v>
      </c>
      <c r="N223" s="224" t="s">
        <v>43</v>
      </c>
      <c r="O223" s="70"/>
      <c r="P223" s="199">
        <f>O223*H223</f>
        <v>0</v>
      </c>
      <c r="Q223" s="199">
        <v>1.8E-3</v>
      </c>
      <c r="R223" s="199">
        <f>Q223*H223</f>
        <v>0.18662039999999999</v>
      </c>
      <c r="S223" s="199">
        <v>0</v>
      </c>
      <c r="T223" s="20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1" t="s">
        <v>195</v>
      </c>
      <c r="AT223" s="201" t="s">
        <v>270</v>
      </c>
      <c r="AU223" s="201" t="s">
        <v>87</v>
      </c>
      <c r="AY223" s="16" t="s">
        <v>154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6" t="s">
        <v>87</v>
      </c>
      <c r="BK223" s="202">
        <f>ROUND(I223*H223,0)</f>
        <v>0</v>
      </c>
      <c r="BL223" s="16" t="s">
        <v>161</v>
      </c>
      <c r="BM223" s="201" t="s">
        <v>321</v>
      </c>
    </row>
    <row r="224" spans="1:65" s="13" customFormat="1" ht="11.25">
      <c r="B224" s="203"/>
      <c r="C224" s="204"/>
      <c r="D224" s="205" t="s">
        <v>163</v>
      </c>
      <c r="E224" s="206" t="s">
        <v>1</v>
      </c>
      <c r="F224" s="207" t="s">
        <v>322</v>
      </c>
      <c r="G224" s="204"/>
      <c r="H224" s="208">
        <v>54.585999999999999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163</v>
      </c>
      <c r="AU224" s="214" t="s">
        <v>87</v>
      </c>
      <c r="AV224" s="13" t="s">
        <v>87</v>
      </c>
      <c r="AW224" s="13" t="s">
        <v>33</v>
      </c>
      <c r="AX224" s="13" t="s">
        <v>77</v>
      </c>
      <c r="AY224" s="214" t="s">
        <v>154</v>
      </c>
    </row>
    <row r="225" spans="1:65" s="13" customFormat="1" ht="11.25">
      <c r="B225" s="203"/>
      <c r="C225" s="204"/>
      <c r="D225" s="205" t="s">
        <v>163</v>
      </c>
      <c r="E225" s="206" t="s">
        <v>1</v>
      </c>
      <c r="F225" s="207" t="s">
        <v>323</v>
      </c>
      <c r="G225" s="204"/>
      <c r="H225" s="208">
        <v>49.091999999999999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163</v>
      </c>
      <c r="AU225" s="214" t="s">
        <v>87</v>
      </c>
      <c r="AV225" s="13" t="s">
        <v>87</v>
      </c>
      <c r="AW225" s="13" t="s">
        <v>33</v>
      </c>
      <c r="AX225" s="13" t="s">
        <v>77</v>
      </c>
      <c r="AY225" s="214" t="s">
        <v>154</v>
      </c>
    </row>
    <row r="226" spans="1:65" s="2" customFormat="1" ht="16.5" customHeight="1">
      <c r="A226" s="33"/>
      <c r="B226" s="34"/>
      <c r="C226" s="215" t="s">
        <v>324</v>
      </c>
      <c r="D226" s="215" t="s">
        <v>270</v>
      </c>
      <c r="E226" s="216" t="s">
        <v>271</v>
      </c>
      <c r="F226" s="217" t="s">
        <v>272</v>
      </c>
      <c r="G226" s="218" t="s">
        <v>198</v>
      </c>
      <c r="H226" s="219">
        <v>49.091999999999999</v>
      </c>
      <c r="I226" s="220"/>
      <c r="J226" s="221">
        <f>ROUND(I226*H226,0)</f>
        <v>0</v>
      </c>
      <c r="K226" s="217" t="s">
        <v>160</v>
      </c>
      <c r="L226" s="222"/>
      <c r="M226" s="223" t="s">
        <v>1</v>
      </c>
      <c r="N226" s="224" t="s">
        <v>43</v>
      </c>
      <c r="O226" s="70"/>
      <c r="P226" s="199">
        <f>O226*H226</f>
        <v>0</v>
      </c>
      <c r="Q226" s="199">
        <v>2.3999999999999998E-3</v>
      </c>
      <c r="R226" s="199">
        <f>Q226*H226</f>
        <v>0.11782079999999999</v>
      </c>
      <c r="S226" s="199">
        <v>0</v>
      </c>
      <c r="T226" s="20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1" t="s">
        <v>195</v>
      </c>
      <c r="AT226" s="201" t="s">
        <v>270</v>
      </c>
      <c r="AU226" s="201" t="s">
        <v>87</v>
      </c>
      <c r="AY226" s="16" t="s">
        <v>154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6" t="s">
        <v>87</v>
      </c>
      <c r="BK226" s="202">
        <f>ROUND(I226*H226,0)</f>
        <v>0</v>
      </c>
      <c r="BL226" s="16" t="s">
        <v>161</v>
      </c>
      <c r="BM226" s="201" t="s">
        <v>325</v>
      </c>
    </row>
    <row r="227" spans="1:65" s="13" customFormat="1" ht="11.25">
      <c r="B227" s="203"/>
      <c r="C227" s="204"/>
      <c r="D227" s="205" t="s">
        <v>163</v>
      </c>
      <c r="E227" s="206" t="s">
        <v>1</v>
      </c>
      <c r="F227" s="207" t="s">
        <v>323</v>
      </c>
      <c r="G227" s="204"/>
      <c r="H227" s="208">
        <v>49.091999999999999</v>
      </c>
      <c r="I227" s="209"/>
      <c r="J227" s="204"/>
      <c r="K227" s="204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163</v>
      </c>
      <c r="AU227" s="214" t="s">
        <v>87</v>
      </c>
      <c r="AV227" s="13" t="s">
        <v>87</v>
      </c>
      <c r="AW227" s="13" t="s">
        <v>33</v>
      </c>
      <c r="AX227" s="13" t="s">
        <v>77</v>
      </c>
      <c r="AY227" s="214" t="s">
        <v>154</v>
      </c>
    </row>
    <row r="228" spans="1:65" s="2" customFormat="1" ht="24">
      <c r="A228" s="33"/>
      <c r="B228" s="34"/>
      <c r="C228" s="190" t="s">
        <v>326</v>
      </c>
      <c r="D228" s="190" t="s">
        <v>156</v>
      </c>
      <c r="E228" s="191" t="s">
        <v>327</v>
      </c>
      <c r="F228" s="192" t="s">
        <v>328</v>
      </c>
      <c r="G228" s="193" t="s">
        <v>198</v>
      </c>
      <c r="H228" s="194">
        <v>1012.902</v>
      </c>
      <c r="I228" s="195"/>
      <c r="J228" s="196">
        <f>ROUND(I228*H228,0)</f>
        <v>0</v>
      </c>
      <c r="K228" s="192" t="s">
        <v>160</v>
      </c>
      <c r="L228" s="38"/>
      <c r="M228" s="197" t="s">
        <v>1</v>
      </c>
      <c r="N228" s="198" t="s">
        <v>43</v>
      </c>
      <c r="O228" s="70"/>
      <c r="P228" s="199">
        <f>O228*H228</f>
        <v>0</v>
      </c>
      <c r="Q228" s="199">
        <v>8.6E-3</v>
      </c>
      <c r="R228" s="199">
        <f>Q228*H228</f>
        <v>8.7109572000000011</v>
      </c>
      <c r="S228" s="199">
        <v>0</v>
      </c>
      <c r="T228" s="20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1" t="s">
        <v>161</v>
      </c>
      <c r="AT228" s="201" t="s">
        <v>156</v>
      </c>
      <c r="AU228" s="201" t="s">
        <v>87</v>
      </c>
      <c r="AY228" s="16" t="s">
        <v>154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6" t="s">
        <v>87</v>
      </c>
      <c r="BK228" s="202">
        <f>ROUND(I228*H228,0)</f>
        <v>0</v>
      </c>
      <c r="BL228" s="16" t="s">
        <v>161</v>
      </c>
      <c r="BM228" s="201" t="s">
        <v>329</v>
      </c>
    </row>
    <row r="229" spans="1:65" s="13" customFormat="1" ht="11.25">
      <c r="B229" s="203"/>
      <c r="C229" s="204"/>
      <c r="D229" s="205" t="s">
        <v>163</v>
      </c>
      <c r="E229" s="206" t="s">
        <v>1</v>
      </c>
      <c r="F229" s="207" t="s">
        <v>330</v>
      </c>
      <c r="G229" s="204"/>
      <c r="H229" s="208">
        <v>1431.0450000000001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163</v>
      </c>
      <c r="AU229" s="214" t="s">
        <v>87</v>
      </c>
      <c r="AV229" s="13" t="s">
        <v>87</v>
      </c>
      <c r="AW229" s="13" t="s">
        <v>33</v>
      </c>
      <c r="AX229" s="13" t="s">
        <v>77</v>
      </c>
      <c r="AY229" s="214" t="s">
        <v>154</v>
      </c>
    </row>
    <row r="230" spans="1:65" s="13" customFormat="1" ht="11.25">
      <c r="B230" s="203"/>
      <c r="C230" s="204"/>
      <c r="D230" s="205" t="s">
        <v>163</v>
      </c>
      <c r="E230" s="206" t="s">
        <v>1</v>
      </c>
      <c r="F230" s="207" t="s">
        <v>331</v>
      </c>
      <c r="G230" s="204"/>
      <c r="H230" s="208">
        <v>-136.10900000000001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163</v>
      </c>
      <c r="AU230" s="214" t="s">
        <v>87</v>
      </c>
      <c r="AV230" s="13" t="s">
        <v>87</v>
      </c>
      <c r="AW230" s="13" t="s">
        <v>33</v>
      </c>
      <c r="AX230" s="13" t="s">
        <v>77</v>
      </c>
      <c r="AY230" s="214" t="s">
        <v>154</v>
      </c>
    </row>
    <row r="231" spans="1:65" s="14" customFormat="1" ht="11.25">
      <c r="B231" s="225"/>
      <c r="C231" s="226"/>
      <c r="D231" s="205" t="s">
        <v>163</v>
      </c>
      <c r="E231" s="227" t="s">
        <v>1</v>
      </c>
      <c r="F231" s="228" t="s">
        <v>332</v>
      </c>
      <c r="G231" s="226"/>
      <c r="H231" s="227" t="s">
        <v>1</v>
      </c>
      <c r="I231" s="229"/>
      <c r="J231" s="226"/>
      <c r="K231" s="226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163</v>
      </c>
      <c r="AU231" s="234" t="s">
        <v>87</v>
      </c>
      <c r="AV231" s="14" t="s">
        <v>8</v>
      </c>
      <c r="AW231" s="14" t="s">
        <v>33</v>
      </c>
      <c r="AX231" s="14" t="s">
        <v>77</v>
      </c>
      <c r="AY231" s="234" t="s">
        <v>154</v>
      </c>
    </row>
    <row r="232" spans="1:65" s="13" customFormat="1" ht="11.25">
      <c r="B232" s="203"/>
      <c r="C232" s="204"/>
      <c r="D232" s="205" t="s">
        <v>163</v>
      </c>
      <c r="E232" s="206" t="s">
        <v>1</v>
      </c>
      <c r="F232" s="207" t="s">
        <v>333</v>
      </c>
      <c r="G232" s="204"/>
      <c r="H232" s="208">
        <v>-208.89599999999999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163</v>
      </c>
      <c r="AU232" s="214" t="s">
        <v>87</v>
      </c>
      <c r="AV232" s="13" t="s">
        <v>87</v>
      </c>
      <c r="AW232" s="13" t="s">
        <v>33</v>
      </c>
      <c r="AX232" s="13" t="s">
        <v>77</v>
      </c>
      <c r="AY232" s="214" t="s">
        <v>154</v>
      </c>
    </row>
    <row r="233" spans="1:65" s="13" customFormat="1" ht="11.25">
      <c r="B233" s="203"/>
      <c r="C233" s="204"/>
      <c r="D233" s="205" t="s">
        <v>163</v>
      </c>
      <c r="E233" s="206" t="s">
        <v>1</v>
      </c>
      <c r="F233" s="207" t="s">
        <v>334</v>
      </c>
      <c r="G233" s="204"/>
      <c r="H233" s="208">
        <v>-55.295999999999999</v>
      </c>
      <c r="I233" s="209"/>
      <c r="J233" s="204"/>
      <c r="K233" s="204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163</v>
      </c>
      <c r="AU233" s="214" t="s">
        <v>87</v>
      </c>
      <c r="AV233" s="13" t="s">
        <v>87</v>
      </c>
      <c r="AW233" s="13" t="s">
        <v>33</v>
      </c>
      <c r="AX233" s="13" t="s">
        <v>77</v>
      </c>
      <c r="AY233" s="214" t="s">
        <v>154</v>
      </c>
    </row>
    <row r="234" spans="1:65" s="13" customFormat="1" ht="11.25">
      <c r="B234" s="203"/>
      <c r="C234" s="204"/>
      <c r="D234" s="205" t="s">
        <v>163</v>
      </c>
      <c r="E234" s="206" t="s">
        <v>1</v>
      </c>
      <c r="F234" s="207" t="s">
        <v>335</v>
      </c>
      <c r="G234" s="204"/>
      <c r="H234" s="208">
        <v>-13.391999999999999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163</v>
      </c>
      <c r="AU234" s="214" t="s">
        <v>87</v>
      </c>
      <c r="AV234" s="13" t="s">
        <v>87</v>
      </c>
      <c r="AW234" s="13" t="s">
        <v>33</v>
      </c>
      <c r="AX234" s="13" t="s">
        <v>77</v>
      </c>
      <c r="AY234" s="214" t="s">
        <v>154</v>
      </c>
    </row>
    <row r="235" spans="1:65" s="13" customFormat="1" ht="11.25">
      <c r="B235" s="203"/>
      <c r="C235" s="204"/>
      <c r="D235" s="205" t="s">
        <v>163</v>
      </c>
      <c r="E235" s="206" t="s">
        <v>1</v>
      </c>
      <c r="F235" s="207" t="s">
        <v>336</v>
      </c>
      <c r="G235" s="204"/>
      <c r="H235" s="208">
        <v>-2.06</v>
      </c>
      <c r="I235" s="209"/>
      <c r="J235" s="204"/>
      <c r="K235" s="204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163</v>
      </c>
      <c r="AU235" s="214" t="s">
        <v>87</v>
      </c>
      <c r="AV235" s="13" t="s">
        <v>87</v>
      </c>
      <c r="AW235" s="13" t="s">
        <v>33</v>
      </c>
      <c r="AX235" s="13" t="s">
        <v>77</v>
      </c>
      <c r="AY235" s="214" t="s">
        <v>154</v>
      </c>
    </row>
    <row r="236" spans="1:65" s="13" customFormat="1" ht="11.25">
      <c r="B236" s="203"/>
      <c r="C236" s="204"/>
      <c r="D236" s="205" t="s">
        <v>163</v>
      </c>
      <c r="E236" s="206" t="s">
        <v>1</v>
      </c>
      <c r="F236" s="207" t="s">
        <v>337</v>
      </c>
      <c r="G236" s="204"/>
      <c r="H236" s="208">
        <v>-2.39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163</v>
      </c>
      <c r="AU236" s="214" t="s">
        <v>87</v>
      </c>
      <c r="AV236" s="13" t="s">
        <v>87</v>
      </c>
      <c r="AW236" s="13" t="s">
        <v>33</v>
      </c>
      <c r="AX236" s="13" t="s">
        <v>77</v>
      </c>
      <c r="AY236" s="214" t="s">
        <v>154</v>
      </c>
    </row>
    <row r="237" spans="1:65" s="2" customFormat="1" ht="16.5" customHeight="1">
      <c r="A237" s="33"/>
      <c r="B237" s="34"/>
      <c r="C237" s="215" t="s">
        <v>338</v>
      </c>
      <c r="D237" s="215" t="s">
        <v>270</v>
      </c>
      <c r="E237" s="216" t="s">
        <v>339</v>
      </c>
      <c r="F237" s="217" t="s">
        <v>340</v>
      </c>
      <c r="G237" s="218" t="s">
        <v>198</v>
      </c>
      <c r="H237" s="219">
        <v>1063.547</v>
      </c>
      <c r="I237" s="220"/>
      <c r="J237" s="221">
        <f>ROUND(I237*H237,0)</f>
        <v>0</v>
      </c>
      <c r="K237" s="217" t="s">
        <v>160</v>
      </c>
      <c r="L237" s="222"/>
      <c r="M237" s="223" t="s">
        <v>1</v>
      </c>
      <c r="N237" s="224" t="s">
        <v>43</v>
      </c>
      <c r="O237" s="70"/>
      <c r="P237" s="199">
        <f>O237*H237</f>
        <v>0</v>
      </c>
      <c r="Q237" s="199">
        <v>2.3800000000000002E-3</v>
      </c>
      <c r="R237" s="199">
        <f>Q237*H237</f>
        <v>2.5312418600000002</v>
      </c>
      <c r="S237" s="199">
        <v>0</v>
      </c>
      <c r="T237" s="20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1" t="s">
        <v>195</v>
      </c>
      <c r="AT237" s="201" t="s">
        <v>270</v>
      </c>
      <c r="AU237" s="201" t="s">
        <v>87</v>
      </c>
      <c r="AY237" s="16" t="s">
        <v>154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6" t="s">
        <v>87</v>
      </c>
      <c r="BK237" s="202">
        <f>ROUND(I237*H237,0)</f>
        <v>0</v>
      </c>
      <c r="BL237" s="16" t="s">
        <v>161</v>
      </c>
      <c r="BM237" s="201" t="s">
        <v>341</v>
      </c>
    </row>
    <row r="238" spans="1:65" s="13" customFormat="1" ht="11.25">
      <c r="B238" s="203"/>
      <c r="C238" s="204"/>
      <c r="D238" s="205" t="s">
        <v>163</v>
      </c>
      <c r="E238" s="206" t="s">
        <v>1</v>
      </c>
      <c r="F238" s="207" t="s">
        <v>342</v>
      </c>
      <c r="G238" s="204"/>
      <c r="H238" s="208">
        <v>1063.547</v>
      </c>
      <c r="I238" s="209"/>
      <c r="J238" s="204"/>
      <c r="K238" s="204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163</v>
      </c>
      <c r="AU238" s="214" t="s">
        <v>87</v>
      </c>
      <c r="AV238" s="13" t="s">
        <v>87</v>
      </c>
      <c r="AW238" s="13" t="s">
        <v>33</v>
      </c>
      <c r="AX238" s="13" t="s">
        <v>77</v>
      </c>
      <c r="AY238" s="214" t="s">
        <v>154</v>
      </c>
    </row>
    <row r="239" spans="1:65" s="2" customFormat="1" ht="24">
      <c r="A239" s="33"/>
      <c r="B239" s="34"/>
      <c r="C239" s="190" t="s">
        <v>343</v>
      </c>
      <c r="D239" s="190" t="s">
        <v>156</v>
      </c>
      <c r="E239" s="191" t="s">
        <v>344</v>
      </c>
      <c r="F239" s="192" t="s">
        <v>345</v>
      </c>
      <c r="G239" s="193" t="s">
        <v>224</v>
      </c>
      <c r="H239" s="194">
        <v>198.08</v>
      </c>
      <c r="I239" s="195"/>
      <c r="J239" s="196">
        <f>ROUND(I239*H239,0)</f>
        <v>0</v>
      </c>
      <c r="K239" s="192" t="s">
        <v>160</v>
      </c>
      <c r="L239" s="38"/>
      <c r="M239" s="197" t="s">
        <v>1</v>
      </c>
      <c r="N239" s="198" t="s">
        <v>43</v>
      </c>
      <c r="O239" s="70"/>
      <c r="P239" s="199">
        <f>O239*H239</f>
        <v>0</v>
      </c>
      <c r="Q239" s="199">
        <v>1.7600000000000001E-3</v>
      </c>
      <c r="R239" s="199">
        <f>Q239*H239</f>
        <v>0.34862080000000001</v>
      </c>
      <c r="S239" s="199">
        <v>0</v>
      </c>
      <c r="T239" s="20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1" t="s">
        <v>161</v>
      </c>
      <c r="AT239" s="201" t="s">
        <v>156</v>
      </c>
      <c r="AU239" s="201" t="s">
        <v>87</v>
      </c>
      <c r="AY239" s="16" t="s">
        <v>154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6" t="s">
        <v>87</v>
      </c>
      <c r="BK239" s="202">
        <f>ROUND(I239*H239,0)</f>
        <v>0</v>
      </c>
      <c r="BL239" s="16" t="s">
        <v>161</v>
      </c>
      <c r="BM239" s="201" t="s">
        <v>346</v>
      </c>
    </row>
    <row r="240" spans="1:65" s="13" customFormat="1" ht="11.25">
      <c r="B240" s="203"/>
      <c r="C240" s="204"/>
      <c r="D240" s="205" t="s">
        <v>163</v>
      </c>
      <c r="E240" s="206" t="s">
        <v>1</v>
      </c>
      <c r="F240" s="207" t="s">
        <v>347</v>
      </c>
      <c r="G240" s="204"/>
      <c r="H240" s="208">
        <v>198.08</v>
      </c>
      <c r="I240" s="209"/>
      <c r="J240" s="204"/>
      <c r="K240" s="204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163</v>
      </c>
      <c r="AU240" s="214" t="s">
        <v>87</v>
      </c>
      <c r="AV240" s="13" t="s">
        <v>87</v>
      </c>
      <c r="AW240" s="13" t="s">
        <v>33</v>
      </c>
      <c r="AX240" s="13" t="s">
        <v>77</v>
      </c>
      <c r="AY240" s="214" t="s">
        <v>154</v>
      </c>
    </row>
    <row r="241" spans="1:65" s="2" customFormat="1" ht="16.5" customHeight="1">
      <c r="A241" s="33"/>
      <c r="B241" s="34"/>
      <c r="C241" s="215" t="s">
        <v>348</v>
      </c>
      <c r="D241" s="215" t="s">
        <v>270</v>
      </c>
      <c r="E241" s="216" t="s">
        <v>349</v>
      </c>
      <c r="F241" s="217" t="s">
        <v>350</v>
      </c>
      <c r="G241" s="218" t="s">
        <v>198</v>
      </c>
      <c r="H241" s="219">
        <v>14.558999999999999</v>
      </c>
      <c r="I241" s="220"/>
      <c r="J241" s="221">
        <f>ROUND(I241*H241,0)</f>
        <v>0</v>
      </c>
      <c r="K241" s="217" t="s">
        <v>160</v>
      </c>
      <c r="L241" s="222"/>
      <c r="M241" s="223" t="s">
        <v>1</v>
      </c>
      <c r="N241" s="224" t="s">
        <v>43</v>
      </c>
      <c r="O241" s="70"/>
      <c r="P241" s="199">
        <f>O241*H241</f>
        <v>0</v>
      </c>
      <c r="Q241" s="199">
        <v>8.9999999999999998E-4</v>
      </c>
      <c r="R241" s="199">
        <f>Q241*H241</f>
        <v>1.3103099999999999E-2</v>
      </c>
      <c r="S241" s="199">
        <v>0</v>
      </c>
      <c r="T241" s="20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1" t="s">
        <v>195</v>
      </c>
      <c r="AT241" s="201" t="s">
        <v>270</v>
      </c>
      <c r="AU241" s="201" t="s">
        <v>87</v>
      </c>
      <c r="AY241" s="16" t="s">
        <v>154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6" t="s">
        <v>87</v>
      </c>
      <c r="BK241" s="202">
        <f>ROUND(I241*H241,0)</f>
        <v>0</v>
      </c>
      <c r="BL241" s="16" t="s">
        <v>161</v>
      </c>
      <c r="BM241" s="201" t="s">
        <v>351</v>
      </c>
    </row>
    <row r="242" spans="1:65" s="13" customFormat="1" ht="11.25">
      <c r="B242" s="203"/>
      <c r="C242" s="204"/>
      <c r="D242" s="205" t="s">
        <v>163</v>
      </c>
      <c r="E242" s="206" t="s">
        <v>1</v>
      </c>
      <c r="F242" s="207" t="s">
        <v>352</v>
      </c>
      <c r="G242" s="204"/>
      <c r="H242" s="208">
        <v>14.558999999999999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163</v>
      </c>
      <c r="AU242" s="214" t="s">
        <v>87</v>
      </c>
      <c r="AV242" s="13" t="s">
        <v>87</v>
      </c>
      <c r="AW242" s="13" t="s">
        <v>33</v>
      </c>
      <c r="AX242" s="13" t="s">
        <v>77</v>
      </c>
      <c r="AY242" s="214" t="s">
        <v>154</v>
      </c>
    </row>
    <row r="243" spans="1:65" s="2" customFormat="1" ht="24">
      <c r="A243" s="33"/>
      <c r="B243" s="34"/>
      <c r="C243" s="190" t="s">
        <v>353</v>
      </c>
      <c r="D243" s="190" t="s">
        <v>156</v>
      </c>
      <c r="E243" s="191" t="s">
        <v>354</v>
      </c>
      <c r="F243" s="192" t="s">
        <v>355</v>
      </c>
      <c r="G243" s="193" t="s">
        <v>224</v>
      </c>
      <c r="H243" s="194">
        <v>654.05999999999995</v>
      </c>
      <c r="I243" s="195"/>
      <c r="J243" s="196">
        <f>ROUND(I243*H243,0)</f>
        <v>0</v>
      </c>
      <c r="K243" s="192" t="s">
        <v>160</v>
      </c>
      <c r="L243" s="38"/>
      <c r="M243" s="197" t="s">
        <v>1</v>
      </c>
      <c r="N243" s="198" t="s">
        <v>43</v>
      </c>
      <c r="O243" s="70"/>
      <c r="P243" s="199">
        <f>O243*H243</f>
        <v>0</v>
      </c>
      <c r="Q243" s="199">
        <v>3.3899999999999998E-3</v>
      </c>
      <c r="R243" s="199">
        <f>Q243*H243</f>
        <v>2.2172633999999998</v>
      </c>
      <c r="S243" s="199">
        <v>0</v>
      </c>
      <c r="T243" s="20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1" t="s">
        <v>161</v>
      </c>
      <c r="AT243" s="201" t="s">
        <v>156</v>
      </c>
      <c r="AU243" s="201" t="s">
        <v>87</v>
      </c>
      <c r="AY243" s="16" t="s">
        <v>154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6" t="s">
        <v>87</v>
      </c>
      <c r="BK243" s="202">
        <f>ROUND(I243*H243,0)</f>
        <v>0</v>
      </c>
      <c r="BL243" s="16" t="s">
        <v>161</v>
      </c>
      <c r="BM243" s="201" t="s">
        <v>356</v>
      </c>
    </row>
    <row r="244" spans="1:65" s="13" customFormat="1" ht="11.25">
      <c r="B244" s="203"/>
      <c r="C244" s="204"/>
      <c r="D244" s="205" t="s">
        <v>163</v>
      </c>
      <c r="E244" s="206" t="s">
        <v>1</v>
      </c>
      <c r="F244" s="207" t="s">
        <v>357</v>
      </c>
      <c r="G244" s="204"/>
      <c r="H244" s="208">
        <v>465.92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163</v>
      </c>
      <c r="AU244" s="214" t="s">
        <v>87</v>
      </c>
      <c r="AV244" s="13" t="s">
        <v>87</v>
      </c>
      <c r="AW244" s="13" t="s">
        <v>33</v>
      </c>
      <c r="AX244" s="13" t="s">
        <v>77</v>
      </c>
      <c r="AY244" s="214" t="s">
        <v>154</v>
      </c>
    </row>
    <row r="245" spans="1:65" s="13" customFormat="1" ht="11.25">
      <c r="B245" s="203"/>
      <c r="C245" s="204"/>
      <c r="D245" s="205" t="s">
        <v>163</v>
      </c>
      <c r="E245" s="206" t="s">
        <v>1</v>
      </c>
      <c r="F245" s="207" t="s">
        <v>358</v>
      </c>
      <c r="G245" s="204"/>
      <c r="H245" s="208">
        <v>145.91999999999999</v>
      </c>
      <c r="I245" s="209"/>
      <c r="J245" s="204"/>
      <c r="K245" s="204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163</v>
      </c>
      <c r="AU245" s="214" t="s">
        <v>87</v>
      </c>
      <c r="AV245" s="13" t="s">
        <v>87</v>
      </c>
      <c r="AW245" s="13" t="s">
        <v>33</v>
      </c>
      <c r="AX245" s="13" t="s">
        <v>77</v>
      </c>
      <c r="AY245" s="214" t="s">
        <v>154</v>
      </c>
    </row>
    <row r="246" spans="1:65" s="13" customFormat="1" ht="11.25">
      <c r="B246" s="203"/>
      <c r="C246" s="204"/>
      <c r="D246" s="205" t="s">
        <v>163</v>
      </c>
      <c r="E246" s="206" t="s">
        <v>1</v>
      </c>
      <c r="F246" s="207" t="s">
        <v>359</v>
      </c>
      <c r="G246" s="204"/>
      <c r="H246" s="208">
        <v>35.880000000000003</v>
      </c>
      <c r="I246" s="209"/>
      <c r="J246" s="204"/>
      <c r="K246" s="204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163</v>
      </c>
      <c r="AU246" s="214" t="s">
        <v>87</v>
      </c>
      <c r="AV246" s="13" t="s">
        <v>87</v>
      </c>
      <c r="AW246" s="13" t="s">
        <v>33</v>
      </c>
      <c r="AX246" s="13" t="s">
        <v>77</v>
      </c>
      <c r="AY246" s="214" t="s">
        <v>154</v>
      </c>
    </row>
    <row r="247" spans="1:65" s="13" customFormat="1" ht="11.25">
      <c r="B247" s="203"/>
      <c r="C247" s="204"/>
      <c r="D247" s="205" t="s">
        <v>163</v>
      </c>
      <c r="E247" s="206" t="s">
        <v>1</v>
      </c>
      <c r="F247" s="207" t="s">
        <v>360</v>
      </c>
      <c r="G247" s="204"/>
      <c r="H247" s="208">
        <v>6.34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163</v>
      </c>
      <c r="AU247" s="214" t="s">
        <v>87</v>
      </c>
      <c r="AV247" s="13" t="s">
        <v>87</v>
      </c>
      <c r="AW247" s="13" t="s">
        <v>33</v>
      </c>
      <c r="AX247" s="13" t="s">
        <v>77</v>
      </c>
      <c r="AY247" s="214" t="s">
        <v>154</v>
      </c>
    </row>
    <row r="248" spans="1:65" s="2" customFormat="1" ht="16.5" customHeight="1">
      <c r="A248" s="33"/>
      <c r="B248" s="34"/>
      <c r="C248" s="215" t="s">
        <v>361</v>
      </c>
      <c r="D248" s="215" t="s">
        <v>270</v>
      </c>
      <c r="E248" s="216" t="s">
        <v>362</v>
      </c>
      <c r="F248" s="217" t="s">
        <v>363</v>
      </c>
      <c r="G248" s="218" t="s">
        <v>198</v>
      </c>
      <c r="H248" s="219">
        <v>75.647000000000006</v>
      </c>
      <c r="I248" s="220"/>
      <c r="J248" s="221">
        <f>ROUND(I248*H248,0)</f>
        <v>0</v>
      </c>
      <c r="K248" s="217" t="s">
        <v>160</v>
      </c>
      <c r="L248" s="222"/>
      <c r="M248" s="223" t="s">
        <v>1</v>
      </c>
      <c r="N248" s="224" t="s">
        <v>43</v>
      </c>
      <c r="O248" s="70"/>
      <c r="P248" s="199">
        <f>O248*H248</f>
        <v>0</v>
      </c>
      <c r="Q248" s="199">
        <v>5.1000000000000004E-4</v>
      </c>
      <c r="R248" s="199">
        <f>Q248*H248</f>
        <v>3.8579970000000005E-2</v>
      </c>
      <c r="S248" s="199">
        <v>0</v>
      </c>
      <c r="T248" s="200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1" t="s">
        <v>195</v>
      </c>
      <c r="AT248" s="201" t="s">
        <v>270</v>
      </c>
      <c r="AU248" s="201" t="s">
        <v>87</v>
      </c>
      <c r="AY248" s="16" t="s">
        <v>154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6" t="s">
        <v>87</v>
      </c>
      <c r="BK248" s="202">
        <f>ROUND(I248*H248,0)</f>
        <v>0</v>
      </c>
      <c r="BL248" s="16" t="s">
        <v>161</v>
      </c>
      <c r="BM248" s="201" t="s">
        <v>364</v>
      </c>
    </row>
    <row r="249" spans="1:65" s="14" customFormat="1" ht="11.25">
      <c r="B249" s="225"/>
      <c r="C249" s="226"/>
      <c r="D249" s="205" t="s">
        <v>163</v>
      </c>
      <c r="E249" s="227" t="s">
        <v>1</v>
      </c>
      <c r="F249" s="228" t="s">
        <v>365</v>
      </c>
      <c r="G249" s="226"/>
      <c r="H249" s="227" t="s">
        <v>1</v>
      </c>
      <c r="I249" s="229"/>
      <c r="J249" s="226"/>
      <c r="K249" s="226"/>
      <c r="L249" s="230"/>
      <c r="M249" s="231"/>
      <c r="N249" s="232"/>
      <c r="O249" s="232"/>
      <c r="P249" s="232"/>
      <c r="Q249" s="232"/>
      <c r="R249" s="232"/>
      <c r="S249" s="232"/>
      <c r="T249" s="233"/>
      <c r="AT249" s="234" t="s">
        <v>163</v>
      </c>
      <c r="AU249" s="234" t="s">
        <v>87</v>
      </c>
      <c r="AV249" s="14" t="s">
        <v>8</v>
      </c>
      <c r="AW249" s="14" t="s">
        <v>33</v>
      </c>
      <c r="AX249" s="14" t="s">
        <v>77</v>
      </c>
      <c r="AY249" s="234" t="s">
        <v>154</v>
      </c>
    </row>
    <row r="250" spans="1:65" s="13" customFormat="1" ht="11.25">
      <c r="B250" s="203"/>
      <c r="C250" s="204"/>
      <c r="D250" s="205" t="s">
        <v>163</v>
      </c>
      <c r="E250" s="206" t="s">
        <v>1</v>
      </c>
      <c r="F250" s="207" t="s">
        <v>366</v>
      </c>
      <c r="G250" s="204"/>
      <c r="H250" s="208">
        <v>52.819000000000003</v>
      </c>
      <c r="I250" s="209"/>
      <c r="J250" s="204"/>
      <c r="K250" s="204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163</v>
      </c>
      <c r="AU250" s="214" t="s">
        <v>87</v>
      </c>
      <c r="AV250" s="13" t="s">
        <v>87</v>
      </c>
      <c r="AW250" s="13" t="s">
        <v>33</v>
      </c>
      <c r="AX250" s="13" t="s">
        <v>77</v>
      </c>
      <c r="AY250" s="214" t="s">
        <v>154</v>
      </c>
    </row>
    <row r="251" spans="1:65" s="13" customFormat="1" ht="11.25">
      <c r="B251" s="203"/>
      <c r="C251" s="204"/>
      <c r="D251" s="205" t="s">
        <v>163</v>
      </c>
      <c r="E251" s="206" t="s">
        <v>1</v>
      </c>
      <c r="F251" s="207" t="s">
        <v>367</v>
      </c>
      <c r="G251" s="204"/>
      <c r="H251" s="208">
        <v>17.539000000000001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163</v>
      </c>
      <c r="AU251" s="214" t="s">
        <v>87</v>
      </c>
      <c r="AV251" s="13" t="s">
        <v>87</v>
      </c>
      <c r="AW251" s="13" t="s">
        <v>33</v>
      </c>
      <c r="AX251" s="13" t="s">
        <v>77</v>
      </c>
      <c r="AY251" s="214" t="s">
        <v>154</v>
      </c>
    </row>
    <row r="252" spans="1:65" s="13" customFormat="1" ht="11.25">
      <c r="B252" s="203"/>
      <c r="C252" s="204"/>
      <c r="D252" s="205" t="s">
        <v>163</v>
      </c>
      <c r="E252" s="206" t="s">
        <v>1</v>
      </c>
      <c r="F252" s="207" t="s">
        <v>368</v>
      </c>
      <c r="G252" s="204"/>
      <c r="H252" s="208">
        <v>4.29</v>
      </c>
      <c r="I252" s="209"/>
      <c r="J252" s="204"/>
      <c r="K252" s="204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163</v>
      </c>
      <c r="AU252" s="214" t="s">
        <v>87</v>
      </c>
      <c r="AV252" s="13" t="s">
        <v>87</v>
      </c>
      <c r="AW252" s="13" t="s">
        <v>33</v>
      </c>
      <c r="AX252" s="13" t="s">
        <v>77</v>
      </c>
      <c r="AY252" s="214" t="s">
        <v>154</v>
      </c>
    </row>
    <row r="253" spans="1:65" s="13" customFormat="1" ht="11.25">
      <c r="B253" s="203"/>
      <c r="C253" s="204"/>
      <c r="D253" s="205" t="s">
        <v>163</v>
      </c>
      <c r="E253" s="206" t="s">
        <v>1</v>
      </c>
      <c r="F253" s="207" t="s">
        <v>369</v>
      </c>
      <c r="G253" s="204"/>
      <c r="H253" s="208">
        <v>0.999</v>
      </c>
      <c r="I253" s="209"/>
      <c r="J253" s="204"/>
      <c r="K253" s="204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163</v>
      </c>
      <c r="AU253" s="214" t="s">
        <v>87</v>
      </c>
      <c r="AV253" s="13" t="s">
        <v>87</v>
      </c>
      <c r="AW253" s="13" t="s">
        <v>33</v>
      </c>
      <c r="AX253" s="13" t="s">
        <v>77</v>
      </c>
      <c r="AY253" s="214" t="s">
        <v>154</v>
      </c>
    </row>
    <row r="254" spans="1:65" s="2" customFormat="1" ht="16.5" customHeight="1">
      <c r="A254" s="33"/>
      <c r="B254" s="34"/>
      <c r="C254" s="215" t="s">
        <v>370</v>
      </c>
      <c r="D254" s="215" t="s">
        <v>270</v>
      </c>
      <c r="E254" s="216" t="s">
        <v>371</v>
      </c>
      <c r="F254" s="217" t="s">
        <v>372</v>
      </c>
      <c r="G254" s="218" t="s">
        <v>198</v>
      </c>
      <c r="H254" s="219">
        <v>27.367000000000001</v>
      </c>
      <c r="I254" s="220"/>
      <c r="J254" s="221">
        <f>ROUND(I254*H254,0)</f>
        <v>0</v>
      </c>
      <c r="K254" s="217" t="s">
        <v>160</v>
      </c>
      <c r="L254" s="222"/>
      <c r="M254" s="223" t="s">
        <v>1</v>
      </c>
      <c r="N254" s="224" t="s">
        <v>43</v>
      </c>
      <c r="O254" s="70"/>
      <c r="P254" s="199">
        <f>O254*H254</f>
        <v>0</v>
      </c>
      <c r="Q254" s="199">
        <v>8.9999999999999998E-4</v>
      </c>
      <c r="R254" s="199">
        <f>Q254*H254</f>
        <v>2.4630300000000001E-2</v>
      </c>
      <c r="S254" s="199">
        <v>0</v>
      </c>
      <c r="T254" s="200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1" t="s">
        <v>195</v>
      </c>
      <c r="AT254" s="201" t="s">
        <v>270</v>
      </c>
      <c r="AU254" s="201" t="s">
        <v>87</v>
      </c>
      <c r="AY254" s="16" t="s">
        <v>154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6" t="s">
        <v>87</v>
      </c>
      <c r="BK254" s="202">
        <f>ROUND(I254*H254,0)</f>
        <v>0</v>
      </c>
      <c r="BL254" s="16" t="s">
        <v>161</v>
      </c>
      <c r="BM254" s="201" t="s">
        <v>373</v>
      </c>
    </row>
    <row r="255" spans="1:65" s="14" customFormat="1" ht="11.25">
      <c r="B255" s="225"/>
      <c r="C255" s="226"/>
      <c r="D255" s="205" t="s">
        <v>163</v>
      </c>
      <c r="E255" s="227" t="s">
        <v>1</v>
      </c>
      <c r="F255" s="228" t="s">
        <v>374</v>
      </c>
      <c r="G255" s="226"/>
      <c r="H255" s="227" t="s">
        <v>1</v>
      </c>
      <c r="I255" s="229"/>
      <c r="J255" s="226"/>
      <c r="K255" s="226"/>
      <c r="L255" s="230"/>
      <c r="M255" s="231"/>
      <c r="N255" s="232"/>
      <c r="O255" s="232"/>
      <c r="P255" s="232"/>
      <c r="Q255" s="232"/>
      <c r="R255" s="232"/>
      <c r="S255" s="232"/>
      <c r="T255" s="233"/>
      <c r="AT255" s="234" t="s">
        <v>163</v>
      </c>
      <c r="AU255" s="234" t="s">
        <v>87</v>
      </c>
      <c r="AV255" s="14" t="s">
        <v>8</v>
      </c>
      <c r="AW255" s="14" t="s">
        <v>33</v>
      </c>
      <c r="AX255" s="14" t="s">
        <v>77</v>
      </c>
      <c r="AY255" s="234" t="s">
        <v>154</v>
      </c>
    </row>
    <row r="256" spans="1:65" s="13" customFormat="1" ht="11.25">
      <c r="B256" s="203"/>
      <c r="C256" s="204"/>
      <c r="D256" s="205" t="s">
        <v>163</v>
      </c>
      <c r="E256" s="206" t="s">
        <v>1</v>
      </c>
      <c r="F256" s="207" t="s">
        <v>375</v>
      </c>
      <c r="G256" s="204"/>
      <c r="H256" s="208">
        <v>20.562999999999999</v>
      </c>
      <c r="I256" s="209"/>
      <c r="J256" s="204"/>
      <c r="K256" s="204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163</v>
      </c>
      <c r="AU256" s="214" t="s">
        <v>87</v>
      </c>
      <c r="AV256" s="13" t="s">
        <v>87</v>
      </c>
      <c r="AW256" s="13" t="s">
        <v>33</v>
      </c>
      <c r="AX256" s="13" t="s">
        <v>77</v>
      </c>
      <c r="AY256" s="214" t="s">
        <v>154</v>
      </c>
    </row>
    <row r="257" spans="1:65" s="13" customFormat="1" ht="11.25">
      <c r="B257" s="203"/>
      <c r="C257" s="204"/>
      <c r="D257" s="205" t="s">
        <v>163</v>
      </c>
      <c r="E257" s="206" t="s">
        <v>1</v>
      </c>
      <c r="F257" s="207" t="s">
        <v>376</v>
      </c>
      <c r="G257" s="204"/>
      <c r="H257" s="208">
        <v>5.4429999999999996</v>
      </c>
      <c r="I257" s="209"/>
      <c r="J257" s="204"/>
      <c r="K257" s="204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163</v>
      </c>
      <c r="AU257" s="214" t="s">
        <v>87</v>
      </c>
      <c r="AV257" s="13" t="s">
        <v>87</v>
      </c>
      <c r="AW257" s="13" t="s">
        <v>33</v>
      </c>
      <c r="AX257" s="13" t="s">
        <v>77</v>
      </c>
      <c r="AY257" s="214" t="s">
        <v>154</v>
      </c>
    </row>
    <row r="258" spans="1:65" s="13" customFormat="1" ht="11.25">
      <c r="B258" s="203"/>
      <c r="C258" s="204"/>
      <c r="D258" s="205" t="s">
        <v>163</v>
      </c>
      <c r="E258" s="206" t="s">
        <v>1</v>
      </c>
      <c r="F258" s="207" t="s">
        <v>377</v>
      </c>
      <c r="G258" s="204"/>
      <c r="H258" s="208">
        <v>1.361</v>
      </c>
      <c r="I258" s="209"/>
      <c r="J258" s="204"/>
      <c r="K258" s="204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163</v>
      </c>
      <c r="AU258" s="214" t="s">
        <v>87</v>
      </c>
      <c r="AV258" s="13" t="s">
        <v>87</v>
      </c>
      <c r="AW258" s="13" t="s">
        <v>33</v>
      </c>
      <c r="AX258" s="13" t="s">
        <v>77</v>
      </c>
      <c r="AY258" s="214" t="s">
        <v>154</v>
      </c>
    </row>
    <row r="259" spans="1:65" s="2" customFormat="1" ht="24">
      <c r="A259" s="33"/>
      <c r="B259" s="34"/>
      <c r="C259" s="190" t="s">
        <v>378</v>
      </c>
      <c r="D259" s="190" t="s">
        <v>156</v>
      </c>
      <c r="E259" s="191" t="s">
        <v>379</v>
      </c>
      <c r="F259" s="192" t="s">
        <v>380</v>
      </c>
      <c r="G259" s="193" t="s">
        <v>198</v>
      </c>
      <c r="H259" s="194">
        <v>28.474</v>
      </c>
      <c r="I259" s="195"/>
      <c r="J259" s="196">
        <f>ROUND(I259*H259,0)</f>
        <v>0</v>
      </c>
      <c r="K259" s="192" t="s">
        <v>160</v>
      </c>
      <c r="L259" s="38"/>
      <c r="M259" s="197" t="s">
        <v>1</v>
      </c>
      <c r="N259" s="198" t="s">
        <v>43</v>
      </c>
      <c r="O259" s="70"/>
      <c r="P259" s="199">
        <f>O259*H259</f>
        <v>0</v>
      </c>
      <c r="Q259" s="199">
        <v>9.5999999999999992E-3</v>
      </c>
      <c r="R259" s="199">
        <f>Q259*H259</f>
        <v>0.27335039999999999</v>
      </c>
      <c r="S259" s="199">
        <v>0</v>
      </c>
      <c r="T259" s="20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1" t="s">
        <v>161</v>
      </c>
      <c r="AT259" s="201" t="s">
        <v>156</v>
      </c>
      <c r="AU259" s="201" t="s">
        <v>87</v>
      </c>
      <c r="AY259" s="16" t="s">
        <v>154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6" t="s">
        <v>87</v>
      </c>
      <c r="BK259" s="202">
        <f>ROUND(I259*H259,0)</f>
        <v>0</v>
      </c>
      <c r="BL259" s="16" t="s">
        <v>161</v>
      </c>
      <c r="BM259" s="201" t="s">
        <v>381</v>
      </c>
    </row>
    <row r="260" spans="1:65" s="13" customFormat="1" ht="22.5">
      <c r="B260" s="203"/>
      <c r="C260" s="204"/>
      <c r="D260" s="205" t="s">
        <v>163</v>
      </c>
      <c r="E260" s="206" t="s">
        <v>1</v>
      </c>
      <c r="F260" s="207" t="s">
        <v>382</v>
      </c>
      <c r="G260" s="204"/>
      <c r="H260" s="208">
        <v>28.474</v>
      </c>
      <c r="I260" s="209"/>
      <c r="J260" s="204"/>
      <c r="K260" s="204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163</v>
      </c>
      <c r="AU260" s="214" t="s">
        <v>87</v>
      </c>
      <c r="AV260" s="13" t="s">
        <v>87</v>
      </c>
      <c r="AW260" s="13" t="s">
        <v>33</v>
      </c>
      <c r="AX260" s="13" t="s">
        <v>77</v>
      </c>
      <c r="AY260" s="214" t="s">
        <v>154</v>
      </c>
    </row>
    <row r="261" spans="1:65" s="2" customFormat="1" ht="16.5" customHeight="1">
      <c r="A261" s="33"/>
      <c r="B261" s="34"/>
      <c r="C261" s="215" t="s">
        <v>383</v>
      </c>
      <c r="D261" s="215" t="s">
        <v>270</v>
      </c>
      <c r="E261" s="216" t="s">
        <v>384</v>
      </c>
      <c r="F261" s="217" t="s">
        <v>385</v>
      </c>
      <c r="G261" s="218" t="s">
        <v>198</v>
      </c>
      <c r="H261" s="219">
        <v>29.898</v>
      </c>
      <c r="I261" s="220"/>
      <c r="J261" s="221">
        <f>ROUND(I261*H261,0)</f>
        <v>0</v>
      </c>
      <c r="K261" s="217" t="s">
        <v>160</v>
      </c>
      <c r="L261" s="222"/>
      <c r="M261" s="223" t="s">
        <v>1</v>
      </c>
      <c r="N261" s="224" t="s">
        <v>43</v>
      </c>
      <c r="O261" s="70"/>
      <c r="P261" s="199">
        <f>O261*H261</f>
        <v>0</v>
      </c>
      <c r="Q261" s="199">
        <v>1.6500000000000001E-2</v>
      </c>
      <c r="R261" s="199">
        <f>Q261*H261</f>
        <v>0.49331700000000001</v>
      </c>
      <c r="S261" s="199">
        <v>0</v>
      </c>
      <c r="T261" s="20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1" t="s">
        <v>195</v>
      </c>
      <c r="AT261" s="201" t="s">
        <v>270</v>
      </c>
      <c r="AU261" s="201" t="s">
        <v>87</v>
      </c>
      <c r="AY261" s="16" t="s">
        <v>154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6" t="s">
        <v>87</v>
      </c>
      <c r="BK261" s="202">
        <f>ROUND(I261*H261,0)</f>
        <v>0</v>
      </c>
      <c r="BL261" s="16" t="s">
        <v>161</v>
      </c>
      <c r="BM261" s="201" t="s">
        <v>386</v>
      </c>
    </row>
    <row r="262" spans="1:65" s="13" customFormat="1" ht="11.25">
      <c r="B262" s="203"/>
      <c r="C262" s="204"/>
      <c r="D262" s="205" t="s">
        <v>163</v>
      </c>
      <c r="E262" s="206" t="s">
        <v>1</v>
      </c>
      <c r="F262" s="207" t="s">
        <v>387</v>
      </c>
      <c r="G262" s="204"/>
      <c r="H262" s="208">
        <v>29.898</v>
      </c>
      <c r="I262" s="209"/>
      <c r="J262" s="204"/>
      <c r="K262" s="204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163</v>
      </c>
      <c r="AU262" s="214" t="s">
        <v>87</v>
      </c>
      <c r="AV262" s="13" t="s">
        <v>87</v>
      </c>
      <c r="AW262" s="13" t="s">
        <v>33</v>
      </c>
      <c r="AX262" s="13" t="s">
        <v>77</v>
      </c>
      <c r="AY262" s="214" t="s">
        <v>154</v>
      </c>
    </row>
    <row r="263" spans="1:65" s="2" customFormat="1" ht="16.5" customHeight="1">
      <c r="A263" s="33"/>
      <c r="B263" s="34"/>
      <c r="C263" s="190" t="s">
        <v>388</v>
      </c>
      <c r="D263" s="190" t="s">
        <v>156</v>
      </c>
      <c r="E263" s="191" t="s">
        <v>389</v>
      </c>
      <c r="F263" s="192" t="s">
        <v>390</v>
      </c>
      <c r="G263" s="193" t="s">
        <v>198</v>
      </c>
      <c r="H263" s="194">
        <v>1192.8309999999999</v>
      </c>
      <c r="I263" s="195"/>
      <c r="J263" s="196">
        <f>ROUND(I263*H263,0)</f>
        <v>0</v>
      </c>
      <c r="K263" s="192" t="s">
        <v>160</v>
      </c>
      <c r="L263" s="38"/>
      <c r="M263" s="197" t="s">
        <v>1</v>
      </c>
      <c r="N263" s="198" t="s">
        <v>43</v>
      </c>
      <c r="O263" s="70"/>
      <c r="P263" s="199">
        <f>O263*H263</f>
        <v>0</v>
      </c>
      <c r="Q263" s="199">
        <v>6.0000000000000002E-5</v>
      </c>
      <c r="R263" s="199">
        <f>Q263*H263</f>
        <v>7.1569859999999999E-2</v>
      </c>
      <c r="S263" s="199">
        <v>0</v>
      </c>
      <c r="T263" s="20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1" t="s">
        <v>161</v>
      </c>
      <c r="AT263" s="201" t="s">
        <v>156</v>
      </c>
      <c r="AU263" s="201" t="s">
        <v>87</v>
      </c>
      <c r="AY263" s="16" t="s">
        <v>154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6" t="s">
        <v>87</v>
      </c>
      <c r="BK263" s="202">
        <f>ROUND(I263*H263,0)</f>
        <v>0</v>
      </c>
      <c r="BL263" s="16" t="s">
        <v>161</v>
      </c>
      <c r="BM263" s="201" t="s">
        <v>391</v>
      </c>
    </row>
    <row r="264" spans="1:65" s="13" customFormat="1" ht="11.25">
      <c r="B264" s="203"/>
      <c r="C264" s="204"/>
      <c r="D264" s="205" t="s">
        <v>163</v>
      </c>
      <c r="E264" s="206" t="s">
        <v>1</v>
      </c>
      <c r="F264" s="207" t="s">
        <v>392</v>
      </c>
      <c r="G264" s="204"/>
      <c r="H264" s="208">
        <v>1192.8309999999999</v>
      </c>
      <c r="I264" s="209"/>
      <c r="J264" s="204"/>
      <c r="K264" s="204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163</v>
      </c>
      <c r="AU264" s="214" t="s">
        <v>87</v>
      </c>
      <c r="AV264" s="13" t="s">
        <v>87</v>
      </c>
      <c r="AW264" s="13" t="s">
        <v>33</v>
      </c>
      <c r="AX264" s="13" t="s">
        <v>77</v>
      </c>
      <c r="AY264" s="214" t="s">
        <v>154</v>
      </c>
    </row>
    <row r="265" spans="1:65" s="2" customFormat="1" ht="16.5" customHeight="1">
      <c r="A265" s="33"/>
      <c r="B265" s="34"/>
      <c r="C265" s="190" t="s">
        <v>393</v>
      </c>
      <c r="D265" s="190" t="s">
        <v>156</v>
      </c>
      <c r="E265" s="191" t="s">
        <v>394</v>
      </c>
      <c r="F265" s="192" t="s">
        <v>395</v>
      </c>
      <c r="G265" s="193" t="s">
        <v>198</v>
      </c>
      <c r="H265" s="194">
        <v>28.474</v>
      </c>
      <c r="I265" s="195"/>
      <c r="J265" s="196">
        <f>ROUND(I265*H265,0)</f>
        <v>0</v>
      </c>
      <c r="K265" s="192" t="s">
        <v>160</v>
      </c>
      <c r="L265" s="38"/>
      <c r="M265" s="197" t="s">
        <v>1</v>
      </c>
      <c r="N265" s="198" t="s">
        <v>43</v>
      </c>
      <c r="O265" s="70"/>
      <c r="P265" s="199">
        <f>O265*H265</f>
        <v>0</v>
      </c>
      <c r="Q265" s="199">
        <v>6.0000000000000002E-5</v>
      </c>
      <c r="R265" s="199">
        <f>Q265*H265</f>
        <v>1.7084400000000001E-3</v>
      </c>
      <c r="S265" s="199">
        <v>0</v>
      </c>
      <c r="T265" s="20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1" t="s">
        <v>161</v>
      </c>
      <c r="AT265" s="201" t="s">
        <v>156</v>
      </c>
      <c r="AU265" s="201" t="s">
        <v>87</v>
      </c>
      <c r="AY265" s="16" t="s">
        <v>154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6" t="s">
        <v>87</v>
      </c>
      <c r="BK265" s="202">
        <f>ROUND(I265*H265,0)</f>
        <v>0</v>
      </c>
      <c r="BL265" s="16" t="s">
        <v>161</v>
      </c>
      <c r="BM265" s="201" t="s">
        <v>396</v>
      </c>
    </row>
    <row r="266" spans="1:65" s="2" customFormat="1" ht="16.5" customHeight="1">
      <c r="A266" s="33"/>
      <c r="B266" s="34"/>
      <c r="C266" s="190" t="s">
        <v>397</v>
      </c>
      <c r="D266" s="190" t="s">
        <v>156</v>
      </c>
      <c r="E266" s="191" t="s">
        <v>398</v>
      </c>
      <c r="F266" s="192" t="s">
        <v>399</v>
      </c>
      <c r="G266" s="193" t="s">
        <v>224</v>
      </c>
      <c r="H266" s="194">
        <v>192.56</v>
      </c>
      <c r="I266" s="195"/>
      <c r="J266" s="196">
        <f>ROUND(I266*H266,0)</f>
        <v>0</v>
      </c>
      <c r="K266" s="192" t="s">
        <v>160</v>
      </c>
      <c r="L266" s="38"/>
      <c r="M266" s="197" t="s">
        <v>1</v>
      </c>
      <c r="N266" s="198" t="s">
        <v>43</v>
      </c>
      <c r="O266" s="70"/>
      <c r="P266" s="199">
        <f>O266*H266</f>
        <v>0</v>
      </c>
      <c r="Q266" s="199">
        <v>3.0000000000000001E-5</v>
      </c>
      <c r="R266" s="199">
        <f>Q266*H266</f>
        <v>5.7768000000000003E-3</v>
      </c>
      <c r="S266" s="199">
        <v>0</v>
      </c>
      <c r="T266" s="20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1" t="s">
        <v>161</v>
      </c>
      <c r="AT266" s="201" t="s">
        <v>156</v>
      </c>
      <c r="AU266" s="201" t="s">
        <v>87</v>
      </c>
      <c r="AY266" s="16" t="s">
        <v>154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6" t="s">
        <v>87</v>
      </c>
      <c r="BK266" s="202">
        <f>ROUND(I266*H266,0)</f>
        <v>0</v>
      </c>
      <c r="BL266" s="16" t="s">
        <v>161</v>
      </c>
      <c r="BM266" s="201" t="s">
        <v>400</v>
      </c>
    </row>
    <row r="267" spans="1:65" s="13" customFormat="1" ht="11.25">
      <c r="B267" s="203"/>
      <c r="C267" s="204"/>
      <c r="D267" s="205" t="s">
        <v>163</v>
      </c>
      <c r="E267" s="206" t="s">
        <v>1</v>
      </c>
      <c r="F267" s="207" t="s">
        <v>401</v>
      </c>
      <c r="G267" s="204"/>
      <c r="H267" s="208">
        <v>77.760000000000005</v>
      </c>
      <c r="I267" s="209"/>
      <c r="J267" s="204"/>
      <c r="K267" s="204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163</v>
      </c>
      <c r="AU267" s="214" t="s">
        <v>87</v>
      </c>
      <c r="AV267" s="13" t="s">
        <v>87</v>
      </c>
      <c r="AW267" s="13" t="s">
        <v>33</v>
      </c>
      <c r="AX267" s="13" t="s">
        <v>77</v>
      </c>
      <c r="AY267" s="214" t="s">
        <v>154</v>
      </c>
    </row>
    <row r="268" spans="1:65" s="13" customFormat="1" ht="11.25">
      <c r="B268" s="203"/>
      <c r="C268" s="204"/>
      <c r="D268" s="205" t="s">
        <v>163</v>
      </c>
      <c r="E268" s="206" t="s">
        <v>1</v>
      </c>
      <c r="F268" s="207" t="s">
        <v>402</v>
      </c>
      <c r="G268" s="204"/>
      <c r="H268" s="208">
        <v>114.8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163</v>
      </c>
      <c r="AU268" s="214" t="s">
        <v>87</v>
      </c>
      <c r="AV268" s="13" t="s">
        <v>87</v>
      </c>
      <c r="AW268" s="13" t="s">
        <v>33</v>
      </c>
      <c r="AX268" s="13" t="s">
        <v>77</v>
      </c>
      <c r="AY268" s="214" t="s">
        <v>154</v>
      </c>
    </row>
    <row r="269" spans="1:65" s="2" customFormat="1" ht="16.5" customHeight="1">
      <c r="A269" s="33"/>
      <c r="B269" s="34"/>
      <c r="C269" s="215" t="s">
        <v>403</v>
      </c>
      <c r="D269" s="215" t="s">
        <v>270</v>
      </c>
      <c r="E269" s="216" t="s">
        <v>404</v>
      </c>
      <c r="F269" s="217" t="s">
        <v>405</v>
      </c>
      <c r="G269" s="218" t="s">
        <v>224</v>
      </c>
      <c r="H269" s="219">
        <v>61.776000000000003</v>
      </c>
      <c r="I269" s="220"/>
      <c r="J269" s="221">
        <f>ROUND(I269*H269,0)</f>
        <v>0</v>
      </c>
      <c r="K269" s="217" t="s">
        <v>160</v>
      </c>
      <c r="L269" s="222"/>
      <c r="M269" s="223" t="s">
        <v>1</v>
      </c>
      <c r="N269" s="224" t="s">
        <v>43</v>
      </c>
      <c r="O269" s="70"/>
      <c r="P269" s="199">
        <f>O269*H269</f>
        <v>0</v>
      </c>
      <c r="Q269" s="199">
        <v>2.4000000000000001E-4</v>
      </c>
      <c r="R269" s="199">
        <f>Q269*H269</f>
        <v>1.4826240000000001E-2</v>
      </c>
      <c r="S269" s="199">
        <v>0</v>
      </c>
      <c r="T269" s="200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1" t="s">
        <v>195</v>
      </c>
      <c r="AT269" s="201" t="s">
        <v>270</v>
      </c>
      <c r="AU269" s="201" t="s">
        <v>87</v>
      </c>
      <c r="AY269" s="16" t="s">
        <v>154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6" t="s">
        <v>87</v>
      </c>
      <c r="BK269" s="202">
        <f>ROUND(I269*H269,0)</f>
        <v>0</v>
      </c>
      <c r="BL269" s="16" t="s">
        <v>161</v>
      </c>
      <c r="BM269" s="201" t="s">
        <v>406</v>
      </c>
    </row>
    <row r="270" spans="1:65" s="13" customFormat="1" ht="11.25">
      <c r="B270" s="203"/>
      <c r="C270" s="204"/>
      <c r="D270" s="205" t="s">
        <v>163</v>
      </c>
      <c r="E270" s="206" t="s">
        <v>1</v>
      </c>
      <c r="F270" s="207" t="s">
        <v>407</v>
      </c>
      <c r="G270" s="204"/>
      <c r="H270" s="208">
        <v>61.776000000000003</v>
      </c>
      <c r="I270" s="209"/>
      <c r="J270" s="204"/>
      <c r="K270" s="204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163</v>
      </c>
      <c r="AU270" s="214" t="s">
        <v>87</v>
      </c>
      <c r="AV270" s="13" t="s">
        <v>87</v>
      </c>
      <c r="AW270" s="13" t="s">
        <v>33</v>
      </c>
      <c r="AX270" s="13" t="s">
        <v>77</v>
      </c>
      <c r="AY270" s="214" t="s">
        <v>154</v>
      </c>
    </row>
    <row r="271" spans="1:65" s="2" customFormat="1" ht="16.5" customHeight="1">
      <c r="A271" s="33"/>
      <c r="B271" s="34"/>
      <c r="C271" s="215" t="s">
        <v>408</v>
      </c>
      <c r="D271" s="215" t="s">
        <v>270</v>
      </c>
      <c r="E271" s="216" t="s">
        <v>409</v>
      </c>
      <c r="F271" s="217" t="s">
        <v>410</v>
      </c>
      <c r="G271" s="218" t="s">
        <v>224</v>
      </c>
      <c r="H271" s="219">
        <v>23.76</v>
      </c>
      <c r="I271" s="220"/>
      <c r="J271" s="221">
        <f>ROUND(I271*H271,0)</f>
        <v>0</v>
      </c>
      <c r="K271" s="217" t="s">
        <v>160</v>
      </c>
      <c r="L271" s="222"/>
      <c r="M271" s="223" t="s">
        <v>1</v>
      </c>
      <c r="N271" s="224" t="s">
        <v>43</v>
      </c>
      <c r="O271" s="70"/>
      <c r="P271" s="199">
        <f>O271*H271</f>
        <v>0</v>
      </c>
      <c r="Q271" s="199">
        <v>2.7999999999999998E-4</v>
      </c>
      <c r="R271" s="199">
        <f>Q271*H271</f>
        <v>6.6527999999999995E-3</v>
      </c>
      <c r="S271" s="199">
        <v>0</v>
      </c>
      <c r="T271" s="20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1" t="s">
        <v>195</v>
      </c>
      <c r="AT271" s="201" t="s">
        <v>270</v>
      </c>
      <c r="AU271" s="201" t="s">
        <v>87</v>
      </c>
      <c r="AY271" s="16" t="s">
        <v>154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6" t="s">
        <v>87</v>
      </c>
      <c r="BK271" s="202">
        <f>ROUND(I271*H271,0)</f>
        <v>0</v>
      </c>
      <c r="BL271" s="16" t="s">
        <v>161</v>
      </c>
      <c r="BM271" s="201" t="s">
        <v>411</v>
      </c>
    </row>
    <row r="272" spans="1:65" s="13" customFormat="1" ht="11.25">
      <c r="B272" s="203"/>
      <c r="C272" s="204"/>
      <c r="D272" s="205" t="s">
        <v>163</v>
      </c>
      <c r="E272" s="206" t="s">
        <v>1</v>
      </c>
      <c r="F272" s="207" t="s">
        <v>412</v>
      </c>
      <c r="G272" s="204"/>
      <c r="H272" s="208">
        <v>23.76</v>
      </c>
      <c r="I272" s="209"/>
      <c r="J272" s="204"/>
      <c r="K272" s="204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163</v>
      </c>
      <c r="AU272" s="214" t="s">
        <v>87</v>
      </c>
      <c r="AV272" s="13" t="s">
        <v>87</v>
      </c>
      <c r="AW272" s="13" t="s">
        <v>33</v>
      </c>
      <c r="AX272" s="13" t="s">
        <v>77</v>
      </c>
      <c r="AY272" s="214" t="s">
        <v>154</v>
      </c>
    </row>
    <row r="273" spans="1:65" s="2" customFormat="1" ht="16.5" customHeight="1">
      <c r="A273" s="33"/>
      <c r="B273" s="34"/>
      <c r="C273" s="215" t="s">
        <v>413</v>
      </c>
      <c r="D273" s="215" t="s">
        <v>270</v>
      </c>
      <c r="E273" s="216" t="s">
        <v>414</v>
      </c>
      <c r="F273" s="217" t="s">
        <v>415</v>
      </c>
      <c r="G273" s="218" t="s">
        <v>224</v>
      </c>
      <c r="H273" s="219">
        <v>126.28</v>
      </c>
      <c r="I273" s="220"/>
      <c r="J273" s="221">
        <f>ROUND(I273*H273,0)</f>
        <v>0</v>
      </c>
      <c r="K273" s="217" t="s">
        <v>160</v>
      </c>
      <c r="L273" s="222"/>
      <c r="M273" s="223" t="s">
        <v>1</v>
      </c>
      <c r="N273" s="224" t="s">
        <v>43</v>
      </c>
      <c r="O273" s="70"/>
      <c r="P273" s="199">
        <f>O273*H273</f>
        <v>0</v>
      </c>
      <c r="Q273" s="199">
        <v>5.0000000000000001E-4</v>
      </c>
      <c r="R273" s="199">
        <f>Q273*H273</f>
        <v>6.3140000000000002E-2</v>
      </c>
      <c r="S273" s="199">
        <v>0</v>
      </c>
      <c r="T273" s="20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1" t="s">
        <v>195</v>
      </c>
      <c r="AT273" s="201" t="s">
        <v>270</v>
      </c>
      <c r="AU273" s="201" t="s">
        <v>87</v>
      </c>
      <c r="AY273" s="16" t="s">
        <v>154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6" t="s">
        <v>87</v>
      </c>
      <c r="BK273" s="202">
        <f>ROUND(I273*H273,0)</f>
        <v>0</v>
      </c>
      <c r="BL273" s="16" t="s">
        <v>161</v>
      </c>
      <c r="BM273" s="201" t="s">
        <v>416</v>
      </c>
    </row>
    <row r="274" spans="1:65" s="13" customFormat="1" ht="11.25">
      <c r="B274" s="203"/>
      <c r="C274" s="204"/>
      <c r="D274" s="205" t="s">
        <v>163</v>
      </c>
      <c r="E274" s="206" t="s">
        <v>1</v>
      </c>
      <c r="F274" s="207" t="s">
        <v>417</v>
      </c>
      <c r="G274" s="204"/>
      <c r="H274" s="208">
        <v>126.28</v>
      </c>
      <c r="I274" s="209"/>
      <c r="J274" s="204"/>
      <c r="K274" s="204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163</v>
      </c>
      <c r="AU274" s="214" t="s">
        <v>87</v>
      </c>
      <c r="AV274" s="13" t="s">
        <v>87</v>
      </c>
      <c r="AW274" s="13" t="s">
        <v>33</v>
      </c>
      <c r="AX274" s="13" t="s">
        <v>77</v>
      </c>
      <c r="AY274" s="214" t="s">
        <v>154</v>
      </c>
    </row>
    <row r="275" spans="1:65" s="2" customFormat="1" ht="16.5" customHeight="1">
      <c r="A275" s="33"/>
      <c r="B275" s="34"/>
      <c r="C275" s="190" t="s">
        <v>418</v>
      </c>
      <c r="D275" s="190" t="s">
        <v>156</v>
      </c>
      <c r="E275" s="191" t="s">
        <v>419</v>
      </c>
      <c r="F275" s="192" t="s">
        <v>420</v>
      </c>
      <c r="G275" s="193" t="s">
        <v>224</v>
      </c>
      <c r="H275" s="194">
        <v>901.3</v>
      </c>
      <c r="I275" s="195"/>
      <c r="J275" s="196">
        <f>ROUND(I275*H275,0)</f>
        <v>0</v>
      </c>
      <c r="K275" s="192" t="s">
        <v>160</v>
      </c>
      <c r="L275" s="38"/>
      <c r="M275" s="197" t="s">
        <v>1</v>
      </c>
      <c r="N275" s="198" t="s">
        <v>43</v>
      </c>
      <c r="O275" s="70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1" t="s">
        <v>161</v>
      </c>
      <c r="AT275" s="201" t="s">
        <v>156</v>
      </c>
      <c r="AU275" s="201" t="s">
        <v>87</v>
      </c>
      <c r="AY275" s="16" t="s">
        <v>154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6" t="s">
        <v>87</v>
      </c>
      <c r="BK275" s="202">
        <f>ROUND(I275*H275,0)</f>
        <v>0</v>
      </c>
      <c r="BL275" s="16" t="s">
        <v>161</v>
      </c>
      <c r="BM275" s="201" t="s">
        <v>421</v>
      </c>
    </row>
    <row r="276" spans="1:65" s="14" customFormat="1" ht="11.25">
      <c r="B276" s="225"/>
      <c r="C276" s="226"/>
      <c r="D276" s="205" t="s">
        <v>163</v>
      </c>
      <c r="E276" s="227" t="s">
        <v>1</v>
      </c>
      <c r="F276" s="228" t="s">
        <v>422</v>
      </c>
      <c r="G276" s="226"/>
      <c r="H276" s="227" t="s">
        <v>1</v>
      </c>
      <c r="I276" s="229"/>
      <c r="J276" s="226"/>
      <c r="K276" s="226"/>
      <c r="L276" s="230"/>
      <c r="M276" s="231"/>
      <c r="N276" s="232"/>
      <c r="O276" s="232"/>
      <c r="P276" s="232"/>
      <c r="Q276" s="232"/>
      <c r="R276" s="232"/>
      <c r="S276" s="232"/>
      <c r="T276" s="233"/>
      <c r="AT276" s="234" t="s">
        <v>163</v>
      </c>
      <c r="AU276" s="234" t="s">
        <v>87</v>
      </c>
      <c r="AV276" s="14" t="s">
        <v>8</v>
      </c>
      <c r="AW276" s="14" t="s">
        <v>33</v>
      </c>
      <c r="AX276" s="14" t="s">
        <v>77</v>
      </c>
      <c r="AY276" s="234" t="s">
        <v>154</v>
      </c>
    </row>
    <row r="277" spans="1:65" s="13" customFormat="1" ht="11.25">
      <c r="B277" s="203"/>
      <c r="C277" s="204"/>
      <c r="D277" s="205" t="s">
        <v>163</v>
      </c>
      <c r="E277" s="206" t="s">
        <v>1</v>
      </c>
      <c r="F277" s="207" t="s">
        <v>423</v>
      </c>
      <c r="G277" s="204"/>
      <c r="H277" s="208">
        <v>80.959999999999994</v>
      </c>
      <c r="I277" s="209"/>
      <c r="J277" s="204"/>
      <c r="K277" s="204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163</v>
      </c>
      <c r="AU277" s="214" t="s">
        <v>87</v>
      </c>
      <c r="AV277" s="13" t="s">
        <v>87</v>
      </c>
      <c r="AW277" s="13" t="s">
        <v>33</v>
      </c>
      <c r="AX277" s="13" t="s">
        <v>77</v>
      </c>
      <c r="AY277" s="214" t="s">
        <v>154</v>
      </c>
    </row>
    <row r="278" spans="1:65" s="13" customFormat="1" ht="11.25">
      <c r="B278" s="203"/>
      <c r="C278" s="204"/>
      <c r="D278" s="205" t="s">
        <v>163</v>
      </c>
      <c r="E278" s="206" t="s">
        <v>1</v>
      </c>
      <c r="F278" s="207" t="s">
        <v>424</v>
      </c>
      <c r="G278" s="204"/>
      <c r="H278" s="208">
        <v>137.28</v>
      </c>
      <c r="I278" s="209"/>
      <c r="J278" s="204"/>
      <c r="K278" s="204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163</v>
      </c>
      <c r="AU278" s="214" t="s">
        <v>87</v>
      </c>
      <c r="AV278" s="13" t="s">
        <v>87</v>
      </c>
      <c r="AW278" s="13" t="s">
        <v>33</v>
      </c>
      <c r="AX278" s="13" t="s">
        <v>77</v>
      </c>
      <c r="AY278" s="214" t="s">
        <v>154</v>
      </c>
    </row>
    <row r="279" spans="1:65" s="14" customFormat="1" ht="11.25">
      <c r="B279" s="225"/>
      <c r="C279" s="226"/>
      <c r="D279" s="205" t="s">
        <v>163</v>
      </c>
      <c r="E279" s="227" t="s">
        <v>1</v>
      </c>
      <c r="F279" s="228" t="s">
        <v>425</v>
      </c>
      <c r="G279" s="226"/>
      <c r="H279" s="227" t="s">
        <v>1</v>
      </c>
      <c r="I279" s="229"/>
      <c r="J279" s="226"/>
      <c r="K279" s="226"/>
      <c r="L279" s="230"/>
      <c r="M279" s="231"/>
      <c r="N279" s="232"/>
      <c r="O279" s="232"/>
      <c r="P279" s="232"/>
      <c r="Q279" s="232"/>
      <c r="R279" s="232"/>
      <c r="S279" s="232"/>
      <c r="T279" s="233"/>
      <c r="AT279" s="234" t="s">
        <v>163</v>
      </c>
      <c r="AU279" s="234" t="s">
        <v>87</v>
      </c>
      <c r="AV279" s="14" t="s">
        <v>8</v>
      </c>
      <c r="AW279" s="14" t="s">
        <v>33</v>
      </c>
      <c r="AX279" s="14" t="s">
        <v>77</v>
      </c>
      <c r="AY279" s="234" t="s">
        <v>154</v>
      </c>
    </row>
    <row r="280" spans="1:65" s="14" customFormat="1" ht="11.25">
      <c r="B280" s="225"/>
      <c r="C280" s="226"/>
      <c r="D280" s="205" t="s">
        <v>163</v>
      </c>
      <c r="E280" s="227" t="s">
        <v>1</v>
      </c>
      <c r="F280" s="228" t="s">
        <v>426</v>
      </c>
      <c r="G280" s="226"/>
      <c r="H280" s="227" t="s">
        <v>1</v>
      </c>
      <c r="I280" s="229"/>
      <c r="J280" s="226"/>
      <c r="K280" s="226"/>
      <c r="L280" s="230"/>
      <c r="M280" s="231"/>
      <c r="N280" s="232"/>
      <c r="O280" s="232"/>
      <c r="P280" s="232"/>
      <c r="Q280" s="232"/>
      <c r="R280" s="232"/>
      <c r="S280" s="232"/>
      <c r="T280" s="233"/>
      <c r="AT280" s="234" t="s">
        <v>163</v>
      </c>
      <c r="AU280" s="234" t="s">
        <v>87</v>
      </c>
      <c r="AV280" s="14" t="s">
        <v>8</v>
      </c>
      <c r="AW280" s="14" t="s">
        <v>33</v>
      </c>
      <c r="AX280" s="14" t="s">
        <v>77</v>
      </c>
      <c r="AY280" s="234" t="s">
        <v>154</v>
      </c>
    </row>
    <row r="281" spans="1:65" s="13" customFormat="1" ht="11.25">
      <c r="B281" s="203"/>
      <c r="C281" s="204"/>
      <c r="D281" s="205" t="s">
        <v>163</v>
      </c>
      <c r="E281" s="206" t="s">
        <v>1</v>
      </c>
      <c r="F281" s="207" t="s">
        <v>427</v>
      </c>
      <c r="G281" s="204"/>
      <c r="H281" s="208">
        <v>48.96</v>
      </c>
      <c r="I281" s="209"/>
      <c r="J281" s="204"/>
      <c r="K281" s="204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163</v>
      </c>
      <c r="AU281" s="214" t="s">
        <v>87</v>
      </c>
      <c r="AV281" s="13" t="s">
        <v>87</v>
      </c>
      <c r="AW281" s="13" t="s">
        <v>33</v>
      </c>
      <c r="AX281" s="13" t="s">
        <v>77</v>
      </c>
      <c r="AY281" s="214" t="s">
        <v>154</v>
      </c>
    </row>
    <row r="282" spans="1:65" s="14" customFormat="1" ht="11.25">
      <c r="B282" s="225"/>
      <c r="C282" s="226"/>
      <c r="D282" s="205" t="s">
        <v>163</v>
      </c>
      <c r="E282" s="227" t="s">
        <v>1</v>
      </c>
      <c r="F282" s="228" t="s">
        <v>428</v>
      </c>
      <c r="G282" s="226"/>
      <c r="H282" s="227" t="s">
        <v>1</v>
      </c>
      <c r="I282" s="229"/>
      <c r="J282" s="226"/>
      <c r="K282" s="226"/>
      <c r="L282" s="230"/>
      <c r="M282" s="231"/>
      <c r="N282" s="232"/>
      <c r="O282" s="232"/>
      <c r="P282" s="232"/>
      <c r="Q282" s="232"/>
      <c r="R282" s="232"/>
      <c r="S282" s="232"/>
      <c r="T282" s="233"/>
      <c r="AT282" s="234" t="s">
        <v>163</v>
      </c>
      <c r="AU282" s="234" t="s">
        <v>87</v>
      </c>
      <c r="AV282" s="14" t="s">
        <v>8</v>
      </c>
      <c r="AW282" s="14" t="s">
        <v>33</v>
      </c>
      <c r="AX282" s="14" t="s">
        <v>77</v>
      </c>
      <c r="AY282" s="234" t="s">
        <v>154</v>
      </c>
    </row>
    <row r="283" spans="1:65" s="13" customFormat="1" ht="11.25">
      <c r="B283" s="203"/>
      <c r="C283" s="204"/>
      <c r="D283" s="205" t="s">
        <v>163</v>
      </c>
      <c r="E283" s="206" t="s">
        <v>1</v>
      </c>
      <c r="F283" s="207" t="s">
        <v>429</v>
      </c>
      <c r="G283" s="204"/>
      <c r="H283" s="208">
        <v>165.44</v>
      </c>
      <c r="I283" s="209"/>
      <c r="J283" s="204"/>
      <c r="K283" s="204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163</v>
      </c>
      <c r="AU283" s="214" t="s">
        <v>87</v>
      </c>
      <c r="AV283" s="13" t="s">
        <v>87</v>
      </c>
      <c r="AW283" s="13" t="s">
        <v>33</v>
      </c>
      <c r="AX283" s="13" t="s">
        <v>77</v>
      </c>
      <c r="AY283" s="214" t="s">
        <v>154</v>
      </c>
    </row>
    <row r="284" spans="1:65" s="13" customFormat="1" ht="11.25">
      <c r="B284" s="203"/>
      <c r="C284" s="204"/>
      <c r="D284" s="205" t="s">
        <v>163</v>
      </c>
      <c r="E284" s="206" t="s">
        <v>1</v>
      </c>
      <c r="F284" s="207" t="s">
        <v>430</v>
      </c>
      <c r="G284" s="204"/>
      <c r="H284" s="208">
        <v>331.52</v>
      </c>
      <c r="I284" s="209"/>
      <c r="J284" s="204"/>
      <c r="K284" s="204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163</v>
      </c>
      <c r="AU284" s="214" t="s">
        <v>87</v>
      </c>
      <c r="AV284" s="13" t="s">
        <v>87</v>
      </c>
      <c r="AW284" s="13" t="s">
        <v>33</v>
      </c>
      <c r="AX284" s="13" t="s">
        <v>77</v>
      </c>
      <c r="AY284" s="214" t="s">
        <v>154</v>
      </c>
    </row>
    <row r="285" spans="1:65" s="13" customFormat="1" ht="11.25">
      <c r="B285" s="203"/>
      <c r="C285" s="204"/>
      <c r="D285" s="205" t="s">
        <v>163</v>
      </c>
      <c r="E285" s="206" t="s">
        <v>1</v>
      </c>
      <c r="F285" s="207" t="s">
        <v>431</v>
      </c>
      <c r="G285" s="204"/>
      <c r="H285" s="208">
        <v>91.6</v>
      </c>
      <c r="I285" s="209"/>
      <c r="J285" s="204"/>
      <c r="K285" s="204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163</v>
      </c>
      <c r="AU285" s="214" t="s">
        <v>87</v>
      </c>
      <c r="AV285" s="13" t="s">
        <v>87</v>
      </c>
      <c r="AW285" s="13" t="s">
        <v>33</v>
      </c>
      <c r="AX285" s="13" t="s">
        <v>77</v>
      </c>
      <c r="AY285" s="214" t="s">
        <v>154</v>
      </c>
    </row>
    <row r="286" spans="1:65" s="13" customFormat="1" ht="11.25">
      <c r="B286" s="203"/>
      <c r="C286" s="204"/>
      <c r="D286" s="205" t="s">
        <v>163</v>
      </c>
      <c r="E286" s="206" t="s">
        <v>1</v>
      </c>
      <c r="F286" s="207" t="s">
        <v>432</v>
      </c>
      <c r="G286" s="204"/>
      <c r="H286" s="208">
        <v>26.88</v>
      </c>
      <c r="I286" s="209"/>
      <c r="J286" s="204"/>
      <c r="K286" s="204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163</v>
      </c>
      <c r="AU286" s="214" t="s">
        <v>87</v>
      </c>
      <c r="AV286" s="13" t="s">
        <v>87</v>
      </c>
      <c r="AW286" s="13" t="s">
        <v>33</v>
      </c>
      <c r="AX286" s="13" t="s">
        <v>77</v>
      </c>
      <c r="AY286" s="214" t="s">
        <v>154</v>
      </c>
    </row>
    <row r="287" spans="1:65" s="13" customFormat="1" ht="11.25">
      <c r="B287" s="203"/>
      <c r="C287" s="204"/>
      <c r="D287" s="205" t="s">
        <v>163</v>
      </c>
      <c r="E287" s="206" t="s">
        <v>1</v>
      </c>
      <c r="F287" s="207" t="s">
        <v>433</v>
      </c>
      <c r="G287" s="204"/>
      <c r="H287" s="208">
        <v>6.18</v>
      </c>
      <c r="I287" s="209"/>
      <c r="J287" s="204"/>
      <c r="K287" s="204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163</v>
      </c>
      <c r="AU287" s="214" t="s">
        <v>87</v>
      </c>
      <c r="AV287" s="13" t="s">
        <v>87</v>
      </c>
      <c r="AW287" s="13" t="s">
        <v>33</v>
      </c>
      <c r="AX287" s="13" t="s">
        <v>77</v>
      </c>
      <c r="AY287" s="214" t="s">
        <v>154</v>
      </c>
    </row>
    <row r="288" spans="1:65" s="14" customFormat="1" ht="11.25">
      <c r="B288" s="225"/>
      <c r="C288" s="226"/>
      <c r="D288" s="205" t="s">
        <v>163</v>
      </c>
      <c r="E288" s="227" t="s">
        <v>1</v>
      </c>
      <c r="F288" s="228" t="s">
        <v>434</v>
      </c>
      <c r="G288" s="226"/>
      <c r="H288" s="227" t="s">
        <v>1</v>
      </c>
      <c r="I288" s="229"/>
      <c r="J288" s="226"/>
      <c r="K288" s="226"/>
      <c r="L288" s="230"/>
      <c r="M288" s="231"/>
      <c r="N288" s="232"/>
      <c r="O288" s="232"/>
      <c r="P288" s="232"/>
      <c r="Q288" s="232"/>
      <c r="R288" s="232"/>
      <c r="S288" s="232"/>
      <c r="T288" s="233"/>
      <c r="AT288" s="234" t="s">
        <v>163</v>
      </c>
      <c r="AU288" s="234" t="s">
        <v>87</v>
      </c>
      <c r="AV288" s="14" t="s">
        <v>8</v>
      </c>
      <c r="AW288" s="14" t="s">
        <v>33</v>
      </c>
      <c r="AX288" s="14" t="s">
        <v>77</v>
      </c>
      <c r="AY288" s="234" t="s">
        <v>154</v>
      </c>
    </row>
    <row r="289" spans="1:65" s="13" customFormat="1" ht="11.25">
      <c r="B289" s="203"/>
      <c r="C289" s="204"/>
      <c r="D289" s="205" t="s">
        <v>163</v>
      </c>
      <c r="E289" s="206" t="s">
        <v>1</v>
      </c>
      <c r="F289" s="207" t="s">
        <v>435</v>
      </c>
      <c r="G289" s="204"/>
      <c r="H289" s="208">
        <v>12.48</v>
      </c>
      <c r="I289" s="209"/>
      <c r="J289" s="204"/>
      <c r="K289" s="204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163</v>
      </c>
      <c r="AU289" s="214" t="s">
        <v>87</v>
      </c>
      <c r="AV289" s="13" t="s">
        <v>87</v>
      </c>
      <c r="AW289" s="13" t="s">
        <v>33</v>
      </c>
      <c r="AX289" s="13" t="s">
        <v>77</v>
      </c>
      <c r="AY289" s="214" t="s">
        <v>154</v>
      </c>
    </row>
    <row r="290" spans="1:65" s="2" customFormat="1" ht="16.5" customHeight="1">
      <c r="A290" s="33"/>
      <c r="B290" s="34"/>
      <c r="C290" s="215" t="s">
        <v>436</v>
      </c>
      <c r="D290" s="215" t="s">
        <v>270</v>
      </c>
      <c r="E290" s="216" t="s">
        <v>437</v>
      </c>
      <c r="F290" s="217" t="s">
        <v>438</v>
      </c>
      <c r="G290" s="218" t="s">
        <v>224</v>
      </c>
      <c r="H290" s="219">
        <v>240.06399999999999</v>
      </c>
      <c r="I290" s="220"/>
      <c r="J290" s="221">
        <f>ROUND(I290*H290,0)</f>
        <v>0</v>
      </c>
      <c r="K290" s="217" t="s">
        <v>160</v>
      </c>
      <c r="L290" s="222"/>
      <c r="M290" s="223" t="s">
        <v>1</v>
      </c>
      <c r="N290" s="224" t="s">
        <v>43</v>
      </c>
      <c r="O290" s="70"/>
      <c r="P290" s="199">
        <f>O290*H290</f>
        <v>0</v>
      </c>
      <c r="Q290" s="199">
        <v>1.2E-4</v>
      </c>
      <c r="R290" s="199">
        <f>Q290*H290</f>
        <v>2.8807679999999999E-2</v>
      </c>
      <c r="S290" s="199">
        <v>0</v>
      </c>
      <c r="T290" s="200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1" t="s">
        <v>195</v>
      </c>
      <c r="AT290" s="201" t="s">
        <v>270</v>
      </c>
      <c r="AU290" s="201" t="s">
        <v>87</v>
      </c>
      <c r="AY290" s="16" t="s">
        <v>154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6" t="s">
        <v>87</v>
      </c>
      <c r="BK290" s="202">
        <f>ROUND(I290*H290,0)</f>
        <v>0</v>
      </c>
      <c r="BL290" s="16" t="s">
        <v>161</v>
      </c>
      <c r="BM290" s="201" t="s">
        <v>439</v>
      </c>
    </row>
    <row r="291" spans="1:65" s="13" customFormat="1" ht="11.25">
      <c r="B291" s="203"/>
      <c r="C291" s="204"/>
      <c r="D291" s="205" t="s">
        <v>163</v>
      </c>
      <c r="E291" s="206" t="s">
        <v>1</v>
      </c>
      <c r="F291" s="207" t="s">
        <v>440</v>
      </c>
      <c r="G291" s="204"/>
      <c r="H291" s="208">
        <v>240.06399999999999</v>
      </c>
      <c r="I291" s="209"/>
      <c r="J291" s="204"/>
      <c r="K291" s="204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163</v>
      </c>
      <c r="AU291" s="214" t="s">
        <v>87</v>
      </c>
      <c r="AV291" s="13" t="s">
        <v>87</v>
      </c>
      <c r="AW291" s="13" t="s">
        <v>33</v>
      </c>
      <c r="AX291" s="13" t="s">
        <v>77</v>
      </c>
      <c r="AY291" s="214" t="s">
        <v>154</v>
      </c>
    </row>
    <row r="292" spans="1:65" s="2" customFormat="1" ht="16.5" customHeight="1">
      <c r="A292" s="33"/>
      <c r="B292" s="34"/>
      <c r="C292" s="215" t="s">
        <v>441</v>
      </c>
      <c r="D292" s="215" t="s">
        <v>270</v>
      </c>
      <c r="E292" s="216" t="s">
        <v>442</v>
      </c>
      <c r="F292" s="217" t="s">
        <v>443</v>
      </c>
      <c r="G292" s="218" t="s">
        <v>224</v>
      </c>
      <c r="H292" s="219">
        <v>683.78200000000004</v>
      </c>
      <c r="I292" s="220"/>
      <c r="J292" s="221">
        <f>ROUND(I292*H292,0)</f>
        <v>0</v>
      </c>
      <c r="K292" s="217" t="s">
        <v>160</v>
      </c>
      <c r="L292" s="222"/>
      <c r="M292" s="223" t="s">
        <v>1</v>
      </c>
      <c r="N292" s="224" t="s">
        <v>43</v>
      </c>
      <c r="O292" s="70"/>
      <c r="P292" s="199">
        <f>O292*H292</f>
        <v>0</v>
      </c>
      <c r="Q292" s="199">
        <v>4.0000000000000003E-5</v>
      </c>
      <c r="R292" s="199">
        <f>Q292*H292</f>
        <v>2.7351280000000002E-2</v>
      </c>
      <c r="S292" s="199">
        <v>0</v>
      </c>
      <c r="T292" s="200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1" t="s">
        <v>195</v>
      </c>
      <c r="AT292" s="201" t="s">
        <v>270</v>
      </c>
      <c r="AU292" s="201" t="s">
        <v>87</v>
      </c>
      <c r="AY292" s="16" t="s">
        <v>154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6" t="s">
        <v>87</v>
      </c>
      <c r="BK292" s="202">
        <f>ROUND(I292*H292,0)</f>
        <v>0</v>
      </c>
      <c r="BL292" s="16" t="s">
        <v>161</v>
      </c>
      <c r="BM292" s="201" t="s">
        <v>444</v>
      </c>
    </row>
    <row r="293" spans="1:65" s="13" customFormat="1" ht="11.25">
      <c r="B293" s="203"/>
      <c r="C293" s="204"/>
      <c r="D293" s="205" t="s">
        <v>163</v>
      </c>
      <c r="E293" s="206" t="s">
        <v>1</v>
      </c>
      <c r="F293" s="207" t="s">
        <v>445</v>
      </c>
      <c r="G293" s="204"/>
      <c r="H293" s="208">
        <v>683.78200000000004</v>
      </c>
      <c r="I293" s="209"/>
      <c r="J293" s="204"/>
      <c r="K293" s="204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163</v>
      </c>
      <c r="AU293" s="214" t="s">
        <v>87</v>
      </c>
      <c r="AV293" s="13" t="s">
        <v>87</v>
      </c>
      <c r="AW293" s="13" t="s">
        <v>33</v>
      </c>
      <c r="AX293" s="13" t="s">
        <v>77</v>
      </c>
      <c r="AY293" s="214" t="s">
        <v>154</v>
      </c>
    </row>
    <row r="294" spans="1:65" s="2" customFormat="1" ht="16.5" customHeight="1">
      <c r="A294" s="33"/>
      <c r="B294" s="34"/>
      <c r="C294" s="215" t="s">
        <v>446</v>
      </c>
      <c r="D294" s="215" t="s">
        <v>270</v>
      </c>
      <c r="E294" s="216" t="s">
        <v>447</v>
      </c>
      <c r="F294" s="217" t="s">
        <v>448</v>
      </c>
      <c r="G294" s="218" t="s">
        <v>224</v>
      </c>
      <c r="H294" s="219">
        <v>53.856000000000002</v>
      </c>
      <c r="I294" s="220"/>
      <c r="J294" s="221">
        <f>ROUND(I294*H294,0)</f>
        <v>0</v>
      </c>
      <c r="K294" s="217" t="s">
        <v>160</v>
      </c>
      <c r="L294" s="222"/>
      <c r="M294" s="223" t="s">
        <v>1</v>
      </c>
      <c r="N294" s="224" t="s">
        <v>43</v>
      </c>
      <c r="O294" s="70"/>
      <c r="P294" s="199">
        <f>O294*H294</f>
        <v>0</v>
      </c>
      <c r="Q294" s="199">
        <v>2.9999999999999997E-4</v>
      </c>
      <c r="R294" s="199">
        <f>Q294*H294</f>
        <v>1.6156799999999999E-2</v>
      </c>
      <c r="S294" s="199">
        <v>0</v>
      </c>
      <c r="T294" s="20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1" t="s">
        <v>195</v>
      </c>
      <c r="AT294" s="201" t="s">
        <v>270</v>
      </c>
      <c r="AU294" s="201" t="s">
        <v>87</v>
      </c>
      <c r="AY294" s="16" t="s">
        <v>154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6" t="s">
        <v>87</v>
      </c>
      <c r="BK294" s="202">
        <f>ROUND(I294*H294,0)</f>
        <v>0</v>
      </c>
      <c r="BL294" s="16" t="s">
        <v>161</v>
      </c>
      <c r="BM294" s="201" t="s">
        <v>449</v>
      </c>
    </row>
    <row r="295" spans="1:65" s="13" customFormat="1" ht="11.25">
      <c r="B295" s="203"/>
      <c r="C295" s="204"/>
      <c r="D295" s="205" t="s">
        <v>163</v>
      </c>
      <c r="E295" s="206" t="s">
        <v>1</v>
      </c>
      <c r="F295" s="207" t="s">
        <v>450</v>
      </c>
      <c r="G295" s="204"/>
      <c r="H295" s="208">
        <v>53.856000000000002</v>
      </c>
      <c r="I295" s="209"/>
      <c r="J295" s="204"/>
      <c r="K295" s="204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163</v>
      </c>
      <c r="AU295" s="214" t="s">
        <v>87</v>
      </c>
      <c r="AV295" s="13" t="s">
        <v>87</v>
      </c>
      <c r="AW295" s="13" t="s">
        <v>33</v>
      </c>
      <c r="AX295" s="13" t="s">
        <v>77</v>
      </c>
      <c r="AY295" s="214" t="s">
        <v>154</v>
      </c>
    </row>
    <row r="296" spans="1:65" s="2" customFormat="1" ht="16.5" customHeight="1">
      <c r="A296" s="33"/>
      <c r="B296" s="34"/>
      <c r="C296" s="215" t="s">
        <v>451</v>
      </c>
      <c r="D296" s="215" t="s">
        <v>270</v>
      </c>
      <c r="E296" s="216" t="s">
        <v>452</v>
      </c>
      <c r="F296" s="217" t="s">
        <v>453</v>
      </c>
      <c r="G296" s="218" t="s">
        <v>224</v>
      </c>
      <c r="H296" s="219">
        <v>13.728</v>
      </c>
      <c r="I296" s="220"/>
      <c r="J296" s="221">
        <f>ROUND(I296*H296,0)</f>
        <v>0</v>
      </c>
      <c r="K296" s="217" t="s">
        <v>160</v>
      </c>
      <c r="L296" s="222"/>
      <c r="M296" s="223" t="s">
        <v>1</v>
      </c>
      <c r="N296" s="224" t="s">
        <v>43</v>
      </c>
      <c r="O296" s="70"/>
      <c r="P296" s="199">
        <f>O296*H296</f>
        <v>0</v>
      </c>
      <c r="Q296" s="199">
        <v>5.0000000000000001E-4</v>
      </c>
      <c r="R296" s="199">
        <f>Q296*H296</f>
        <v>6.8640000000000003E-3</v>
      </c>
      <c r="S296" s="199">
        <v>0</v>
      </c>
      <c r="T296" s="200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1" t="s">
        <v>195</v>
      </c>
      <c r="AT296" s="201" t="s">
        <v>270</v>
      </c>
      <c r="AU296" s="201" t="s">
        <v>87</v>
      </c>
      <c r="AY296" s="16" t="s">
        <v>154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6" t="s">
        <v>87</v>
      </c>
      <c r="BK296" s="202">
        <f>ROUND(I296*H296,0)</f>
        <v>0</v>
      </c>
      <c r="BL296" s="16" t="s">
        <v>161</v>
      </c>
      <c r="BM296" s="201" t="s">
        <v>454</v>
      </c>
    </row>
    <row r="297" spans="1:65" s="13" customFormat="1" ht="11.25">
      <c r="B297" s="203"/>
      <c r="C297" s="204"/>
      <c r="D297" s="205" t="s">
        <v>163</v>
      </c>
      <c r="E297" s="206" t="s">
        <v>1</v>
      </c>
      <c r="F297" s="207" t="s">
        <v>455</v>
      </c>
      <c r="G297" s="204"/>
      <c r="H297" s="208">
        <v>13.728</v>
      </c>
      <c r="I297" s="209"/>
      <c r="J297" s="204"/>
      <c r="K297" s="204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163</v>
      </c>
      <c r="AU297" s="214" t="s">
        <v>87</v>
      </c>
      <c r="AV297" s="13" t="s">
        <v>87</v>
      </c>
      <c r="AW297" s="13" t="s">
        <v>33</v>
      </c>
      <c r="AX297" s="13" t="s">
        <v>77</v>
      </c>
      <c r="AY297" s="214" t="s">
        <v>154</v>
      </c>
    </row>
    <row r="298" spans="1:65" s="2" customFormat="1" ht="16.5" customHeight="1">
      <c r="A298" s="33"/>
      <c r="B298" s="34"/>
      <c r="C298" s="190" t="s">
        <v>456</v>
      </c>
      <c r="D298" s="190" t="s">
        <v>156</v>
      </c>
      <c r="E298" s="191" t="s">
        <v>457</v>
      </c>
      <c r="F298" s="192" t="s">
        <v>458</v>
      </c>
      <c r="G298" s="193" t="s">
        <v>198</v>
      </c>
      <c r="H298" s="194">
        <v>17.247</v>
      </c>
      <c r="I298" s="195"/>
      <c r="J298" s="196">
        <f>ROUND(I298*H298,0)</f>
        <v>0</v>
      </c>
      <c r="K298" s="192" t="s">
        <v>160</v>
      </c>
      <c r="L298" s="38"/>
      <c r="M298" s="197" t="s">
        <v>1</v>
      </c>
      <c r="N298" s="198" t="s">
        <v>43</v>
      </c>
      <c r="O298" s="70"/>
      <c r="P298" s="199">
        <f>O298*H298</f>
        <v>0</v>
      </c>
      <c r="Q298" s="199">
        <v>2.3630000000000002E-2</v>
      </c>
      <c r="R298" s="199">
        <f>Q298*H298</f>
        <v>0.40754661000000003</v>
      </c>
      <c r="S298" s="199">
        <v>0</v>
      </c>
      <c r="T298" s="20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1" t="s">
        <v>161</v>
      </c>
      <c r="AT298" s="201" t="s">
        <v>156</v>
      </c>
      <c r="AU298" s="201" t="s">
        <v>87</v>
      </c>
      <c r="AY298" s="16" t="s">
        <v>154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6" t="s">
        <v>87</v>
      </c>
      <c r="BK298" s="202">
        <f>ROUND(I298*H298,0)</f>
        <v>0</v>
      </c>
      <c r="BL298" s="16" t="s">
        <v>161</v>
      </c>
      <c r="BM298" s="201" t="s">
        <v>459</v>
      </c>
    </row>
    <row r="299" spans="1:65" s="13" customFormat="1" ht="11.25">
      <c r="B299" s="203"/>
      <c r="C299" s="204"/>
      <c r="D299" s="205" t="s">
        <v>163</v>
      </c>
      <c r="E299" s="206" t="s">
        <v>1</v>
      </c>
      <c r="F299" s="207" t="s">
        <v>460</v>
      </c>
      <c r="G299" s="204"/>
      <c r="H299" s="208">
        <v>17.247</v>
      </c>
      <c r="I299" s="209"/>
      <c r="J299" s="204"/>
      <c r="K299" s="204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163</v>
      </c>
      <c r="AU299" s="214" t="s">
        <v>87</v>
      </c>
      <c r="AV299" s="13" t="s">
        <v>87</v>
      </c>
      <c r="AW299" s="13" t="s">
        <v>33</v>
      </c>
      <c r="AX299" s="13" t="s">
        <v>77</v>
      </c>
      <c r="AY299" s="214" t="s">
        <v>154</v>
      </c>
    </row>
    <row r="300" spans="1:65" s="2" customFormat="1" ht="16.5" customHeight="1">
      <c r="A300" s="33"/>
      <c r="B300" s="34"/>
      <c r="C300" s="190" t="s">
        <v>461</v>
      </c>
      <c r="D300" s="190" t="s">
        <v>156</v>
      </c>
      <c r="E300" s="191" t="s">
        <v>462</v>
      </c>
      <c r="F300" s="192" t="s">
        <v>463</v>
      </c>
      <c r="G300" s="193" t="s">
        <v>198</v>
      </c>
      <c r="H300" s="194">
        <v>1652.5129999999999</v>
      </c>
      <c r="I300" s="195"/>
      <c r="J300" s="196">
        <f>ROUND(I300*H300,0)</f>
        <v>0</v>
      </c>
      <c r="K300" s="192" t="s">
        <v>160</v>
      </c>
      <c r="L300" s="38"/>
      <c r="M300" s="197" t="s">
        <v>1</v>
      </c>
      <c r="N300" s="198" t="s">
        <v>43</v>
      </c>
      <c r="O300" s="70"/>
      <c r="P300" s="199">
        <f>O300*H300</f>
        <v>0</v>
      </c>
      <c r="Q300" s="199">
        <v>4.8599999999999997E-3</v>
      </c>
      <c r="R300" s="199">
        <f>Q300*H300</f>
        <v>8.03121318</v>
      </c>
      <c r="S300" s="199">
        <v>0</v>
      </c>
      <c r="T300" s="200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01" t="s">
        <v>161</v>
      </c>
      <c r="AT300" s="201" t="s">
        <v>156</v>
      </c>
      <c r="AU300" s="201" t="s">
        <v>87</v>
      </c>
      <c r="AY300" s="16" t="s">
        <v>154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6" t="s">
        <v>87</v>
      </c>
      <c r="BK300" s="202">
        <f>ROUND(I300*H300,0)</f>
        <v>0</v>
      </c>
      <c r="BL300" s="16" t="s">
        <v>161</v>
      </c>
      <c r="BM300" s="201" t="s">
        <v>464</v>
      </c>
    </row>
    <row r="301" spans="1:65" s="13" customFormat="1" ht="11.25">
      <c r="B301" s="203"/>
      <c r="C301" s="204"/>
      <c r="D301" s="205" t="s">
        <v>163</v>
      </c>
      <c r="E301" s="206" t="s">
        <v>1</v>
      </c>
      <c r="F301" s="207" t="s">
        <v>291</v>
      </c>
      <c r="G301" s="204"/>
      <c r="H301" s="208">
        <v>264.50599999999997</v>
      </c>
      <c r="I301" s="209"/>
      <c r="J301" s="204"/>
      <c r="K301" s="204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163</v>
      </c>
      <c r="AU301" s="214" t="s">
        <v>87</v>
      </c>
      <c r="AV301" s="13" t="s">
        <v>87</v>
      </c>
      <c r="AW301" s="13" t="s">
        <v>33</v>
      </c>
      <c r="AX301" s="13" t="s">
        <v>77</v>
      </c>
      <c r="AY301" s="214" t="s">
        <v>154</v>
      </c>
    </row>
    <row r="302" spans="1:65" s="13" customFormat="1" ht="11.25">
      <c r="B302" s="203"/>
      <c r="C302" s="204"/>
      <c r="D302" s="205" t="s">
        <v>163</v>
      </c>
      <c r="E302" s="206" t="s">
        <v>1</v>
      </c>
      <c r="F302" s="207" t="s">
        <v>292</v>
      </c>
      <c r="G302" s="204"/>
      <c r="H302" s="208">
        <v>-2.121</v>
      </c>
      <c r="I302" s="209"/>
      <c r="J302" s="204"/>
      <c r="K302" s="204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163</v>
      </c>
      <c r="AU302" s="214" t="s">
        <v>87</v>
      </c>
      <c r="AV302" s="13" t="s">
        <v>87</v>
      </c>
      <c r="AW302" s="13" t="s">
        <v>33</v>
      </c>
      <c r="AX302" s="13" t="s">
        <v>77</v>
      </c>
      <c r="AY302" s="214" t="s">
        <v>154</v>
      </c>
    </row>
    <row r="303" spans="1:65" s="13" customFormat="1" ht="11.25">
      <c r="B303" s="203"/>
      <c r="C303" s="204"/>
      <c r="D303" s="205" t="s">
        <v>163</v>
      </c>
      <c r="E303" s="206" t="s">
        <v>1</v>
      </c>
      <c r="F303" s="207" t="s">
        <v>293</v>
      </c>
      <c r="G303" s="204"/>
      <c r="H303" s="208">
        <v>-22.32</v>
      </c>
      <c r="I303" s="209"/>
      <c r="J303" s="204"/>
      <c r="K303" s="204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163</v>
      </c>
      <c r="AU303" s="214" t="s">
        <v>87</v>
      </c>
      <c r="AV303" s="13" t="s">
        <v>87</v>
      </c>
      <c r="AW303" s="13" t="s">
        <v>33</v>
      </c>
      <c r="AX303" s="13" t="s">
        <v>77</v>
      </c>
      <c r="AY303" s="214" t="s">
        <v>154</v>
      </c>
    </row>
    <row r="304" spans="1:65" s="13" customFormat="1" ht="11.25">
      <c r="B304" s="203"/>
      <c r="C304" s="204"/>
      <c r="D304" s="205" t="s">
        <v>163</v>
      </c>
      <c r="E304" s="206" t="s">
        <v>1</v>
      </c>
      <c r="F304" s="207" t="s">
        <v>294</v>
      </c>
      <c r="G304" s="204"/>
      <c r="H304" s="208">
        <v>17.055</v>
      </c>
      <c r="I304" s="209"/>
      <c r="J304" s="204"/>
      <c r="K304" s="204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163</v>
      </c>
      <c r="AU304" s="214" t="s">
        <v>87</v>
      </c>
      <c r="AV304" s="13" t="s">
        <v>87</v>
      </c>
      <c r="AW304" s="13" t="s">
        <v>33</v>
      </c>
      <c r="AX304" s="13" t="s">
        <v>77</v>
      </c>
      <c r="AY304" s="214" t="s">
        <v>154</v>
      </c>
    </row>
    <row r="305" spans="2:51" s="13" customFormat="1" ht="11.25">
      <c r="B305" s="203"/>
      <c r="C305" s="204"/>
      <c r="D305" s="205" t="s">
        <v>163</v>
      </c>
      <c r="E305" s="206" t="s">
        <v>1</v>
      </c>
      <c r="F305" s="207" t="s">
        <v>465</v>
      </c>
      <c r="G305" s="204"/>
      <c r="H305" s="208">
        <v>1450.925</v>
      </c>
      <c r="I305" s="209"/>
      <c r="J305" s="204"/>
      <c r="K305" s="204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163</v>
      </c>
      <c r="AU305" s="214" t="s">
        <v>87</v>
      </c>
      <c r="AV305" s="13" t="s">
        <v>87</v>
      </c>
      <c r="AW305" s="13" t="s">
        <v>33</v>
      </c>
      <c r="AX305" s="13" t="s">
        <v>77</v>
      </c>
      <c r="AY305" s="214" t="s">
        <v>154</v>
      </c>
    </row>
    <row r="306" spans="2:51" s="13" customFormat="1" ht="11.25">
      <c r="B306" s="203"/>
      <c r="C306" s="204"/>
      <c r="D306" s="205" t="s">
        <v>163</v>
      </c>
      <c r="E306" s="206" t="s">
        <v>1</v>
      </c>
      <c r="F306" s="207" t="s">
        <v>331</v>
      </c>
      <c r="G306" s="204"/>
      <c r="H306" s="208">
        <v>-136.10900000000001</v>
      </c>
      <c r="I306" s="209"/>
      <c r="J306" s="204"/>
      <c r="K306" s="204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163</v>
      </c>
      <c r="AU306" s="214" t="s">
        <v>87</v>
      </c>
      <c r="AV306" s="13" t="s">
        <v>87</v>
      </c>
      <c r="AW306" s="13" t="s">
        <v>33</v>
      </c>
      <c r="AX306" s="13" t="s">
        <v>77</v>
      </c>
      <c r="AY306" s="214" t="s">
        <v>154</v>
      </c>
    </row>
    <row r="307" spans="2:51" s="14" customFormat="1" ht="11.25">
      <c r="B307" s="225"/>
      <c r="C307" s="226"/>
      <c r="D307" s="205" t="s">
        <v>163</v>
      </c>
      <c r="E307" s="227" t="s">
        <v>1</v>
      </c>
      <c r="F307" s="228" t="s">
        <v>332</v>
      </c>
      <c r="G307" s="226"/>
      <c r="H307" s="227" t="s">
        <v>1</v>
      </c>
      <c r="I307" s="229"/>
      <c r="J307" s="226"/>
      <c r="K307" s="226"/>
      <c r="L307" s="230"/>
      <c r="M307" s="231"/>
      <c r="N307" s="232"/>
      <c r="O307" s="232"/>
      <c r="P307" s="232"/>
      <c r="Q307" s="232"/>
      <c r="R307" s="232"/>
      <c r="S307" s="232"/>
      <c r="T307" s="233"/>
      <c r="AT307" s="234" t="s">
        <v>163</v>
      </c>
      <c r="AU307" s="234" t="s">
        <v>87</v>
      </c>
      <c r="AV307" s="14" t="s">
        <v>8</v>
      </c>
      <c r="AW307" s="14" t="s">
        <v>33</v>
      </c>
      <c r="AX307" s="14" t="s">
        <v>77</v>
      </c>
      <c r="AY307" s="234" t="s">
        <v>154</v>
      </c>
    </row>
    <row r="308" spans="2:51" s="13" customFormat="1" ht="11.25">
      <c r="B308" s="203"/>
      <c r="C308" s="204"/>
      <c r="D308" s="205" t="s">
        <v>163</v>
      </c>
      <c r="E308" s="206" t="s">
        <v>1</v>
      </c>
      <c r="F308" s="207" t="s">
        <v>466</v>
      </c>
      <c r="G308" s="204"/>
      <c r="H308" s="208">
        <v>-215.04</v>
      </c>
      <c r="I308" s="209"/>
      <c r="J308" s="204"/>
      <c r="K308" s="204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163</v>
      </c>
      <c r="AU308" s="214" t="s">
        <v>87</v>
      </c>
      <c r="AV308" s="13" t="s">
        <v>87</v>
      </c>
      <c r="AW308" s="13" t="s">
        <v>33</v>
      </c>
      <c r="AX308" s="13" t="s">
        <v>77</v>
      </c>
      <c r="AY308" s="214" t="s">
        <v>154</v>
      </c>
    </row>
    <row r="309" spans="2:51" s="13" customFormat="1" ht="11.25">
      <c r="B309" s="203"/>
      <c r="C309" s="204"/>
      <c r="D309" s="205" t="s">
        <v>163</v>
      </c>
      <c r="E309" s="206" t="s">
        <v>1</v>
      </c>
      <c r="F309" s="207" t="s">
        <v>467</v>
      </c>
      <c r="G309" s="204"/>
      <c r="H309" s="208">
        <v>-57.6</v>
      </c>
      <c r="I309" s="209"/>
      <c r="J309" s="204"/>
      <c r="K309" s="204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163</v>
      </c>
      <c r="AU309" s="214" t="s">
        <v>87</v>
      </c>
      <c r="AV309" s="13" t="s">
        <v>87</v>
      </c>
      <c r="AW309" s="13" t="s">
        <v>33</v>
      </c>
      <c r="AX309" s="13" t="s">
        <v>77</v>
      </c>
      <c r="AY309" s="214" t="s">
        <v>154</v>
      </c>
    </row>
    <row r="310" spans="2:51" s="13" customFormat="1" ht="11.25">
      <c r="B310" s="203"/>
      <c r="C310" s="204"/>
      <c r="D310" s="205" t="s">
        <v>163</v>
      </c>
      <c r="E310" s="206" t="s">
        <v>1</v>
      </c>
      <c r="F310" s="207" t="s">
        <v>468</v>
      </c>
      <c r="G310" s="204"/>
      <c r="H310" s="208">
        <v>-13.95</v>
      </c>
      <c r="I310" s="209"/>
      <c r="J310" s="204"/>
      <c r="K310" s="204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163</v>
      </c>
      <c r="AU310" s="214" t="s">
        <v>87</v>
      </c>
      <c r="AV310" s="13" t="s">
        <v>87</v>
      </c>
      <c r="AW310" s="13" t="s">
        <v>33</v>
      </c>
      <c r="AX310" s="13" t="s">
        <v>77</v>
      </c>
      <c r="AY310" s="214" t="s">
        <v>154</v>
      </c>
    </row>
    <row r="311" spans="2:51" s="13" customFormat="1" ht="11.25">
      <c r="B311" s="203"/>
      <c r="C311" s="204"/>
      <c r="D311" s="205" t="s">
        <v>163</v>
      </c>
      <c r="E311" s="206" t="s">
        <v>1</v>
      </c>
      <c r="F311" s="207" t="s">
        <v>469</v>
      </c>
      <c r="G311" s="204"/>
      <c r="H311" s="208">
        <v>-2.2469999999999999</v>
      </c>
      <c r="I311" s="209"/>
      <c r="J311" s="204"/>
      <c r="K311" s="204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163</v>
      </c>
      <c r="AU311" s="214" t="s">
        <v>87</v>
      </c>
      <c r="AV311" s="13" t="s">
        <v>87</v>
      </c>
      <c r="AW311" s="13" t="s">
        <v>33</v>
      </c>
      <c r="AX311" s="13" t="s">
        <v>77</v>
      </c>
      <c r="AY311" s="214" t="s">
        <v>154</v>
      </c>
    </row>
    <row r="312" spans="2:51" s="13" customFormat="1" ht="11.25">
      <c r="B312" s="203"/>
      <c r="C312" s="204"/>
      <c r="D312" s="205" t="s">
        <v>163</v>
      </c>
      <c r="E312" s="206" t="s">
        <v>1</v>
      </c>
      <c r="F312" s="207" t="s">
        <v>304</v>
      </c>
      <c r="G312" s="204"/>
      <c r="H312" s="208">
        <v>13.218999999999999</v>
      </c>
      <c r="I312" s="209"/>
      <c r="J312" s="204"/>
      <c r="K312" s="204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163</v>
      </c>
      <c r="AU312" s="214" t="s">
        <v>87</v>
      </c>
      <c r="AV312" s="13" t="s">
        <v>87</v>
      </c>
      <c r="AW312" s="13" t="s">
        <v>33</v>
      </c>
      <c r="AX312" s="13" t="s">
        <v>77</v>
      </c>
      <c r="AY312" s="214" t="s">
        <v>154</v>
      </c>
    </row>
    <row r="313" spans="2:51" s="13" customFormat="1" ht="11.25">
      <c r="B313" s="203"/>
      <c r="C313" s="204"/>
      <c r="D313" s="205" t="s">
        <v>163</v>
      </c>
      <c r="E313" s="206" t="s">
        <v>1</v>
      </c>
      <c r="F313" s="207" t="s">
        <v>315</v>
      </c>
      <c r="G313" s="204"/>
      <c r="H313" s="208">
        <v>51.985999999999997</v>
      </c>
      <c r="I313" s="209"/>
      <c r="J313" s="204"/>
      <c r="K313" s="204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163</v>
      </c>
      <c r="AU313" s="214" t="s">
        <v>87</v>
      </c>
      <c r="AV313" s="13" t="s">
        <v>87</v>
      </c>
      <c r="AW313" s="13" t="s">
        <v>33</v>
      </c>
      <c r="AX313" s="13" t="s">
        <v>77</v>
      </c>
      <c r="AY313" s="214" t="s">
        <v>154</v>
      </c>
    </row>
    <row r="314" spans="2:51" s="13" customFormat="1" ht="11.25">
      <c r="B314" s="203"/>
      <c r="C314" s="204"/>
      <c r="D314" s="205" t="s">
        <v>163</v>
      </c>
      <c r="E314" s="206" t="s">
        <v>1</v>
      </c>
      <c r="F314" s="207" t="s">
        <v>316</v>
      </c>
      <c r="G314" s="204"/>
      <c r="H314" s="208">
        <v>46.753999999999998</v>
      </c>
      <c r="I314" s="209"/>
      <c r="J314" s="204"/>
      <c r="K314" s="204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163</v>
      </c>
      <c r="AU314" s="214" t="s">
        <v>87</v>
      </c>
      <c r="AV314" s="13" t="s">
        <v>87</v>
      </c>
      <c r="AW314" s="13" t="s">
        <v>33</v>
      </c>
      <c r="AX314" s="13" t="s">
        <v>77</v>
      </c>
      <c r="AY314" s="214" t="s">
        <v>154</v>
      </c>
    </row>
    <row r="315" spans="2:51" s="13" customFormat="1" ht="11.25">
      <c r="B315" s="203"/>
      <c r="C315" s="204"/>
      <c r="D315" s="205" t="s">
        <v>163</v>
      </c>
      <c r="E315" s="206" t="s">
        <v>1</v>
      </c>
      <c r="F315" s="207" t="s">
        <v>317</v>
      </c>
      <c r="G315" s="204"/>
      <c r="H315" s="208">
        <v>46.753999999999998</v>
      </c>
      <c r="I315" s="209"/>
      <c r="J315" s="204"/>
      <c r="K315" s="204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163</v>
      </c>
      <c r="AU315" s="214" t="s">
        <v>87</v>
      </c>
      <c r="AV315" s="13" t="s">
        <v>87</v>
      </c>
      <c r="AW315" s="13" t="s">
        <v>33</v>
      </c>
      <c r="AX315" s="13" t="s">
        <v>77</v>
      </c>
      <c r="AY315" s="214" t="s">
        <v>154</v>
      </c>
    </row>
    <row r="316" spans="2:51" s="14" customFormat="1" ht="11.25">
      <c r="B316" s="225"/>
      <c r="C316" s="226"/>
      <c r="D316" s="205" t="s">
        <v>163</v>
      </c>
      <c r="E316" s="227" t="s">
        <v>1</v>
      </c>
      <c r="F316" s="228" t="s">
        <v>470</v>
      </c>
      <c r="G316" s="226"/>
      <c r="H316" s="227" t="s">
        <v>1</v>
      </c>
      <c r="I316" s="229"/>
      <c r="J316" s="226"/>
      <c r="K316" s="226"/>
      <c r="L316" s="230"/>
      <c r="M316" s="231"/>
      <c r="N316" s="232"/>
      <c r="O316" s="232"/>
      <c r="P316" s="232"/>
      <c r="Q316" s="232"/>
      <c r="R316" s="232"/>
      <c r="S316" s="232"/>
      <c r="T316" s="233"/>
      <c r="AT316" s="234" t="s">
        <v>163</v>
      </c>
      <c r="AU316" s="234" t="s">
        <v>87</v>
      </c>
      <c r="AV316" s="14" t="s">
        <v>8</v>
      </c>
      <c r="AW316" s="14" t="s">
        <v>33</v>
      </c>
      <c r="AX316" s="14" t="s">
        <v>77</v>
      </c>
      <c r="AY316" s="234" t="s">
        <v>154</v>
      </c>
    </row>
    <row r="317" spans="2:51" s="13" customFormat="1" ht="11.25">
      <c r="B317" s="203"/>
      <c r="C317" s="204"/>
      <c r="D317" s="205" t="s">
        <v>163</v>
      </c>
      <c r="E317" s="206" t="s">
        <v>1</v>
      </c>
      <c r="F317" s="207" t="s">
        <v>471</v>
      </c>
      <c r="G317" s="204"/>
      <c r="H317" s="208">
        <v>138.65600000000001</v>
      </c>
      <c r="I317" s="209"/>
      <c r="J317" s="204"/>
      <c r="K317" s="204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163</v>
      </c>
      <c r="AU317" s="214" t="s">
        <v>87</v>
      </c>
      <c r="AV317" s="13" t="s">
        <v>87</v>
      </c>
      <c r="AW317" s="13" t="s">
        <v>33</v>
      </c>
      <c r="AX317" s="13" t="s">
        <v>77</v>
      </c>
      <c r="AY317" s="214" t="s">
        <v>154</v>
      </c>
    </row>
    <row r="318" spans="2:51" s="13" customFormat="1" ht="11.25">
      <c r="B318" s="203"/>
      <c r="C318" s="204"/>
      <c r="D318" s="205" t="s">
        <v>163</v>
      </c>
      <c r="E318" s="206" t="s">
        <v>1</v>
      </c>
      <c r="F318" s="207" t="s">
        <v>472</v>
      </c>
      <c r="G318" s="204"/>
      <c r="H318" s="208">
        <v>50.304000000000002</v>
      </c>
      <c r="I318" s="209"/>
      <c r="J318" s="204"/>
      <c r="K318" s="204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163</v>
      </c>
      <c r="AU318" s="214" t="s">
        <v>87</v>
      </c>
      <c r="AV318" s="13" t="s">
        <v>87</v>
      </c>
      <c r="AW318" s="13" t="s">
        <v>33</v>
      </c>
      <c r="AX318" s="13" t="s">
        <v>77</v>
      </c>
      <c r="AY318" s="214" t="s">
        <v>154</v>
      </c>
    </row>
    <row r="319" spans="2:51" s="13" customFormat="1" ht="11.25">
      <c r="B319" s="203"/>
      <c r="C319" s="204"/>
      <c r="D319" s="205" t="s">
        <v>163</v>
      </c>
      <c r="E319" s="206" t="s">
        <v>1</v>
      </c>
      <c r="F319" s="207" t="s">
        <v>473</v>
      </c>
      <c r="G319" s="204"/>
      <c r="H319" s="208">
        <v>16.704000000000001</v>
      </c>
      <c r="I319" s="209"/>
      <c r="J319" s="204"/>
      <c r="K319" s="204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163</v>
      </c>
      <c r="AU319" s="214" t="s">
        <v>87</v>
      </c>
      <c r="AV319" s="13" t="s">
        <v>87</v>
      </c>
      <c r="AW319" s="13" t="s">
        <v>33</v>
      </c>
      <c r="AX319" s="13" t="s">
        <v>77</v>
      </c>
      <c r="AY319" s="214" t="s">
        <v>154</v>
      </c>
    </row>
    <row r="320" spans="2:51" s="13" customFormat="1" ht="11.25">
      <c r="B320" s="203"/>
      <c r="C320" s="204"/>
      <c r="D320" s="205" t="s">
        <v>163</v>
      </c>
      <c r="E320" s="206" t="s">
        <v>1</v>
      </c>
      <c r="F320" s="207" t="s">
        <v>474</v>
      </c>
      <c r="G320" s="204"/>
      <c r="H320" s="208">
        <v>4.0860000000000003</v>
      </c>
      <c r="I320" s="209"/>
      <c r="J320" s="204"/>
      <c r="K320" s="204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163</v>
      </c>
      <c r="AU320" s="214" t="s">
        <v>87</v>
      </c>
      <c r="AV320" s="13" t="s">
        <v>87</v>
      </c>
      <c r="AW320" s="13" t="s">
        <v>33</v>
      </c>
      <c r="AX320" s="13" t="s">
        <v>77</v>
      </c>
      <c r="AY320" s="214" t="s">
        <v>154</v>
      </c>
    </row>
    <row r="321" spans="1:65" s="13" customFormat="1" ht="11.25">
      <c r="B321" s="203"/>
      <c r="C321" s="204"/>
      <c r="D321" s="205" t="s">
        <v>163</v>
      </c>
      <c r="E321" s="206" t="s">
        <v>1</v>
      </c>
      <c r="F321" s="207" t="s">
        <v>475</v>
      </c>
      <c r="G321" s="204"/>
      <c r="H321" s="208">
        <v>0.95099999999999996</v>
      </c>
      <c r="I321" s="209"/>
      <c r="J321" s="204"/>
      <c r="K321" s="204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163</v>
      </c>
      <c r="AU321" s="214" t="s">
        <v>87</v>
      </c>
      <c r="AV321" s="13" t="s">
        <v>87</v>
      </c>
      <c r="AW321" s="13" t="s">
        <v>33</v>
      </c>
      <c r="AX321" s="13" t="s">
        <v>77</v>
      </c>
      <c r="AY321" s="214" t="s">
        <v>154</v>
      </c>
    </row>
    <row r="322" spans="1:65" s="2" customFormat="1" ht="16.5" customHeight="1">
      <c r="A322" s="33"/>
      <c r="B322" s="34"/>
      <c r="C322" s="190" t="s">
        <v>476</v>
      </c>
      <c r="D322" s="190" t="s">
        <v>156</v>
      </c>
      <c r="E322" s="191" t="s">
        <v>477</v>
      </c>
      <c r="F322" s="192" t="s">
        <v>478</v>
      </c>
      <c r="G322" s="193" t="s">
        <v>198</v>
      </c>
      <c r="H322" s="194">
        <v>261.36200000000002</v>
      </c>
      <c r="I322" s="195"/>
      <c r="J322" s="196">
        <f>ROUND(I322*H322,0)</f>
        <v>0</v>
      </c>
      <c r="K322" s="192" t="s">
        <v>160</v>
      </c>
      <c r="L322" s="38"/>
      <c r="M322" s="197" t="s">
        <v>1</v>
      </c>
      <c r="N322" s="198" t="s">
        <v>43</v>
      </c>
      <c r="O322" s="70"/>
      <c r="P322" s="199">
        <f>O322*H322</f>
        <v>0</v>
      </c>
      <c r="Q322" s="199">
        <v>6.28E-3</v>
      </c>
      <c r="R322" s="199">
        <f>Q322*H322</f>
        <v>1.6413533600000001</v>
      </c>
      <c r="S322" s="199">
        <v>0</v>
      </c>
      <c r="T322" s="200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01" t="s">
        <v>161</v>
      </c>
      <c r="AT322" s="201" t="s">
        <v>156</v>
      </c>
      <c r="AU322" s="201" t="s">
        <v>87</v>
      </c>
      <c r="AY322" s="16" t="s">
        <v>154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6" t="s">
        <v>87</v>
      </c>
      <c r="BK322" s="202">
        <f>ROUND(I322*H322,0)</f>
        <v>0</v>
      </c>
      <c r="BL322" s="16" t="s">
        <v>161</v>
      </c>
      <c r="BM322" s="201" t="s">
        <v>479</v>
      </c>
    </row>
    <row r="323" spans="1:65" s="13" customFormat="1" ht="11.25">
      <c r="B323" s="203"/>
      <c r="C323" s="204"/>
      <c r="D323" s="205" t="s">
        <v>163</v>
      </c>
      <c r="E323" s="206" t="s">
        <v>1</v>
      </c>
      <c r="F323" s="207" t="s">
        <v>291</v>
      </c>
      <c r="G323" s="204"/>
      <c r="H323" s="208">
        <v>264.50599999999997</v>
      </c>
      <c r="I323" s="209"/>
      <c r="J323" s="204"/>
      <c r="K323" s="204"/>
      <c r="L323" s="210"/>
      <c r="M323" s="211"/>
      <c r="N323" s="212"/>
      <c r="O323" s="212"/>
      <c r="P323" s="212"/>
      <c r="Q323" s="212"/>
      <c r="R323" s="212"/>
      <c r="S323" s="212"/>
      <c r="T323" s="213"/>
      <c r="AT323" s="214" t="s">
        <v>163</v>
      </c>
      <c r="AU323" s="214" t="s">
        <v>87</v>
      </c>
      <c r="AV323" s="13" t="s">
        <v>87</v>
      </c>
      <c r="AW323" s="13" t="s">
        <v>33</v>
      </c>
      <c r="AX323" s="13" t="s">
        <v>77</v>
      </c>
      <c r="AY323" s="214" t="s">
        <v>154</v>
      </c>
    </row>
    <row r="324" spans="1:65" s="13" customFormat="1" ht="11.25">
      <c r="B324" s="203"/>
      <c r="C324" s="204"/>
      <c r="D324" s="205" t="s">
        <v>163</v>
      </c>
      <c r="E324" s="206" t="s">
        <v>1</v>
      </c>
      <c r="F324" s="207" t="s">
        <v>480</v>
      </c>
      <c r="G324" s="204"/>
      <c r="H324" s="208">
        <v>2.121</v>
      </c>
      <c r="I324" s="209"/>
      <c r="J324" s="204"/>
      <c r="K324" s="204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163</v>
      </c>
      <c r="AU324" s="214" t="s">
        <v>87</v>
      </c>
      <c r="AV324" s="13" t="s">
        <v>87</v>
      </c>
      <c r="AW324" s="13" t="s">
        <v>33</v>
      </c>
      <c r="AX324" s="13" t="s">
        <v>77</v>
      </c>
      <c r="AY324" s="214" t="s">
        <v>154</v>
      </c>
    </row>
    <row r="325" spans="1:65" s="13" customFormat="1" ht="11.25">
      <c r="B325" s="203"/>
      <c r="C325" s="204"/>
      <c r="D325" s="205" t="s">
        <v>163</v>
      </c>
      <c r="E325" s="206" t="s">
        <v>1</v>
      </c>
      <c r="F325" s="207" t="s">
        <v>293</v>
      </c>
      <c r="G325" s="204"/>
      <c r="H325" s="208">
        <v>-22.32</v>
      </c>
      <c r="I325" s="209"/>
      <c r="J325" s="204"/>
      <c r="K325" s="204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163</v>
      </c>
      <c r="AU325" s="214" t="s">
        <v>87</v>
      </c>
      <c r="AV325" s="13" t="s">
        <v>87</v>
      </c>
      <c r="AW325" s="13" t="s">
        <v>33</v>
      </c>
      <c r="AX325" s="13" t="s">
        <v>77</v>
      </c>
      <c r="AY325" s="214" t="s">
        <v>154</v>
      </c>
    </row>
    <row r="326" spans="1:65" s="13" customFormat="1" ht="11.25">
      <c r="B326" s="203"/>
      <c r="C326" s="204"/>
      <c r="D326" s="205" t="s">
        <v>163</v>
      </c>
      <c r="E326" s="206" t="s">
        <v>1</v>
      </c>
      <c r="F326" s="207" t="s">
        <v>294</v>
      </c>
      <c r="G326" s="204"/>
      <c r="H326" s="208">
        <v>17.055</v>
      </c>
      <c r="I326" s="209"/>
      <c r="J326" s="204"/>
      <c r="K326" s="204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163</v>
      </c>
      <c r="AU326" s="214" t="s">
        <v>87</v>
      </c>
      <c r="AV326" s="13" t="s">
        <v>87</v>
      </c>
      <c r="AW326" s="13" t="s">
        <v>33</v>
      </c>
      <c r="AX326" s="13" t="s">
        <v>77</v>
      </c>
      <c r="AY326" s="214" t="s">
        <v>154</v>
      </c>
    </row>
    <row r="327" spans="1:65" s="2" customFormat="1" ht="16.5" customHeight="1">
      <c r="A327" s="33"/>
      <c r="B327" s="34"/>
      <c r="C327" s="190" t="s">
        <v>481</v>
      </c>
      <c r="D327" s="190" t="s">
        <v>156</v>
      </c>
      <c r="E327" s="191" t="s">
        <v>482</v>
      </c>
      <c r="F327" s="192" t="s">
        <v>483</v>
      </c>
      <c r="G327" s="193" t="s">
        <v>198</v>
      </c>
      <c r="H327" s="194">
        <v>1370.7139999999999</v>
      </c>
      <c r="I327" s="195"/>
      <c r="J327" s="196">
        <f>ROUND(I327*H327,0)</f>
        <v>0</v>
      </c>
      <c r="K327" s="192" t="s">
        <v>160</v>
      </c>
      <c r="L327" s="38"/>
      <c r="M327" s="197" t="s">
        <v>1</v>
      </c>
      <c r="N327" s="198" t="s">
        <v>43</v>
      </c>
      <c r="O327" s="70"/>
      <c r="P327" s="199">
        <f>O327*H327</f>
        <v>0</v>
      </c>
      <c r="Q327" s="199">
        <v>3.48E-3</v>
      </c>
      <c r="R327" s="199">
        <f>Q327*H327</f>
        <v>4.7700847199999998</v>
      </c>
      <c r="S327" s="199">
        <v>0</v>
      </c>
      <c r="T327" s="20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01" t="s">
        <v>161</v>
      </c>
      <c r="AT327" s="201" t="s">
        <v>156</v>
      </c>
      <c r="AU327" s="201" t="s">
        <v>87</v>
      </c>
      <c r="AY327" s="16" t="s">
        <v>154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6" t="s">
        <v>87</v>
      </c>
      <c r="BK327" s="202">
        <f>ROUND(I327*H327,0)</f>
        <v>0</v>
      </c>
      <c r="BL327" s="16" t="s">
        <v>161</v>
      </c>
      <c r="BM327" s="201" t="s">
        <v>484</v>
      </c>
    </row>
    <row r="328" spans="1:65" s="13" customFormat="1" ht="11.25">
      <c r="B328" s="203"/>
      <c r="C328" s="204"/>
      <c r="D328" s="205" t="s">
        <v>163</v>
      </c>
      <c r="E328" s="206" t="s">
        <v>1</v>
      </c>
      <c r="F328" s="207" t="s">
        <v>485</v>
      </c>
      <c r="G328" s="204"/>
      <c r="H328" s="208">
        <v>1457.914</v>
      </c>
      <c r="I328" s="209"/>
      <c r="J328" s="204"/>
      <c r="K328" s="204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163</v>
      </c>
      <c r="AU328" s="214" t="s">
        <v>87</v>
      </c>
      <c r="AV328" s="13" t="s">
        <v>87</v>
      </c>
      <c r="AW328" s="13" t="s">
        <v>33</v>
      </c>
      <c r="AX328" s="13" t="s">
        <v>77</v>
      </c>
      <c r="AY328" s="214" t="s">
        <v>154</v>
      </c>
    </row>
    <row r="329" spans="1:65" s="13" customFormat="1" ht="11.25">
      <c r="B329" s="203"/>
      <c r="C329" s="204"/>
      <c r="D329" s="205" t="s">
        <v>163</v>
      </c>
      <c r="E329" s="206" t="s">
        <v>1</v>
      </c>
      <c r="F329" s="207" t="s">
        <v>331</v>
      </c>
      <c r="G329" s="204"/>
      <c r="H329" s="208">
        <v>-136.10900000000001</v>
      </c>
      <c r="I329" s="209"/>
      <c r="J329" s="204"/>
      <c r="K329" s="204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163</v>
      </c>
      <c r="AU329" s="214" t="s">
        <v>87</v>
      </c>
      <c r="AV329" s="13" t="s">
        <v>87</v>
      </c>
      <c r="AW329" s="13" t="s">
        <v>33</v>
      </c>
      <c r="AX329" s="13" t="s">
        <v>77</v>
      </c>
      <c r="AY329" s="214" t="s">
        <v>154</v>
      </c>
    </row>
    <row r="330" spans="1:65" s="14" customFormat="1" ht="11.25">
      <c r="B330" s="225"/>
      <c r="C330" s="226"/>
      <c r="D330" s="205" t="s">
        <v>163</v>
      </c>
      <c r="E330" s="227" t="s">
        <v>1</v>
      </c>
      <c r="F330" s="228" t="s">
        <v>332</v>
      </c>
      <c r="G330" s="226"/>
      <c r="H330" s="227" t="s">
        <v>1</v>
      </c>
      <c r="I330" s="229"/>
      <c r="J330" s="226"/>
      <c r="K330" s="226"/>
      <c r="L330" s="230"/>
      <c r="M330" s="231"/>
      <c r="N330" s="232"/>
      <c r="O330" s="232"/>
      <c r="P330" s="232"/>
      <c r="Q330" s="232"/>
      <c r="R330" s="232"/>
      <c r="S330" s="232"/>
      <c r="T330" s="233"/>
      <c r="AT330" s="234" t="s">
        <v>163</v>
      </c>
      <c r="AU330" s="234" t="s">
        <v>87</v>
      </c>
      <c r="AV330" s="14" t="s">
        <v>8</v>
      </c>
      <c r="AW330" s="14" t="s">
        <v>33</v>
      </c>
      <c r="AX330" s="14" t="s">
        <v>77</v>
      </c>
      <c r="AY330" s="234" t="s">
        <v>154</v>
      </c>
    </row>
    <row r="331" spans="1:65" s="13" customFormat="1" ht="11.25">
      <c r="B331" s="203"/>
      <c r="C331" s="204"/>
      <c r="D331" s="205" t="s">
        <v>163</v>
      </c>
      <c r="E331" s="206" t="s">
        <v>1</v>
      </c>
      <c r="F331" s="207" t="s">
        <v>333</v>
      </c>
      <c r="G331" s="204"/>
      <c r="H331" s="208">
        <v>-208.89599999999999</v>
      </c>
      <c r="I331" s="209"/>
      <c r="J331" s="204"/>
      <c r="K331" s="204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163</v>
      </c>
      <c r="AU331" s="214" t="s">
        <v>87</v>
      </c>
      <c r="AV331" s="13" t="s">
        <v>87</v>
      </c>
      <c r="AW331" s="13" t="s">
        <v>33</v>
      </c>
      <c r="AX331" s="13" t="s">
        <v>77</v>
      </c>
      <c r="AY331" s="214" t="s">
        <v>154</v>
      </c>
    </row>
    <row r="332" spans="1:65" s="13" customFormat="1" ht="11.25">
      <c r="B332" s="203"/>
      <c r="C332" s="204"/>
      <c r="D332" s="205" t="s">
        <v>163</v>
      </c>
      <c r="E332" s="206" t="s">
        <v>1</v>
      </c>
      <c r="F332" s="207" t="s">
        <v>334</v>
      </c>
      <c r="G332" s="204"/>
      <c r="H332" s="208">
        <v>-55.295999999999999</v>
      </c>
      <c r="I332" s="209"/>
      <c r="J332" s="204"/>
      <c r="K332" s="204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163</v>
      </c>
      <c r="AU332" s="214" t="s">
        <v>87</v>
      </c>
      <c r="AV332" s="13" t="s">
        <v>87</v>
      </c>
      <c r="AW332" s="13" t="s">
        <v>33</v>
      </c>
      <c r="AX332" s="13" t="s">
        <v>77</v>
      </c>
      <c r="AY332" s="214" t="s">
        <v>154</v>
      </c>
    </row>
    <row r="333" spans="1:65" s="13" customFormat="1" ht="11.25">
      <c r="B333" s="203"/>
      <c r="C333" s="204"/>
      <c r="D333" s="205" t="s">
        <v>163</v>
      </c>
      <c r="E333" s="206" t="s">
        <v>1</v>
      </c>
      <c r="F333" s="207" t="s">
        <v>335</v>
      </c>
      <c r="G333" s="204"/>
      <c r="H333" s="208">
        <v>-13.391999999999999</v>
      </c>
      <c r="I333" s="209"/>
      <c r="J333" s="204"/>
      <c r="K333" s="204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163</v>
      </c>
      <c r="AU333" s="214" t="s">
        <v>87</v>
      </c>
      <c r="AV333" s="13" t="s">
        <v>87</v>
      </c>
      <c r="AW333" s="13" t="s">
        <v>33</v>
      </c>
      <c r="AX333" s="13" t="s">
        <v>77</v>
      </c>
      <c r="AY333" s="214" t="s">
        <v>154</v>
      </c>
    </row>
    <row r="334" spans="1:65" s="13" customFormat="1" ht="11.25">
      <c r="B334" s="203"/>
      <c r="C334" s="204"/>
      <c r="D334" s="205" t="s">
        <v>163</v>
      </c>
      <c r="E334" s="206" t="s">
        <v>1</v>
      </c>
      <c r="F334" s="207" t="s">
        <v>336</v>
      </c>
      <c r="G334" s="204"/>
      <c r="H334" s="208">
        <v>-2.06</v>
      </c>
      <c r="I334" s="209"/>
      <c r="J334" s="204"/>
      <c r="K334" s="204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163</v>
      </c>
      <c r="AU334" s="214" t="s">
        <v>87</v>
      </c>
      <c r="AV334" s="13" t="s">
        <v>87</v>
      </c>
      <c r="AW334" s="13" t="s">
        <v>33</v>
      </c>
      <c r="AX334" s="13" t="s">
        <v>77</v>
      </c>
      <c r="AY334" s="214" t="s">
        <v>154</v>
      </c>
    </row>
    <row r="335" spans="1:65" s="13" customFormat="1" ht="11.25">
      <c r="B335" s="203"/>
      <c r="C335" s="204"/>
      <c r="D335" s="205" t="s">
        <v>163</v>
      </c>
      <c r="E335" s="206" t="s">
        <v>1</v>
      </c>
      <c r="F335" s="207" t="s">
        <v>304</v>
      </c>
      <c r="G335" s="204"/>
      <c r="H335" s="208">
        <v>13.218999999999999</v>
      </c>
      <c r="I335" s="209"/>
      <c r="J335" s="204"/>
      <c r="K335" s="204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163</v>
      </c>
      <c r="AU335" s="214" t="s">
        <v>87</v>
      </c>
      <c r="AV335" s="13" t="s">
        <v>87</v>
      </c>
      <c r="AW335" s="13" t="s">
        <v>33</v>
      </c>
      <c r="AX335" s="13" t="s">
        <v>77</v>
      </c>
      <c r="AY335" s="214" t="s">
        <v>154</v>
      </c>
    </row>
    <row r="336" spans="1:65" s="13" customFormat="1" ht="11.25">
      <c r="B336" s="203"/>
      <c r="C336" s="204"/>
      <c r="D336" s="205" t="s">
        <v>163</v>
      </c>
      <c r="E336" s="206" t="s">
        <v>1</v>
      </c>
      <c r="F336" s="207" t="s">
        <v>315</v>
      </c>
      <c r="G336" s="204"/>
      <c r="H336" s="208">
        <v>51.985999999999997</v>
      </c>
      <c r="I336" s="209"/>
      <c r="J336" s="204"/>
      <c r="K336" s="204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163</v>
      </c>
      <c r="AU336" s="214" t="s">
        <v>87</v>
      </c>
      <c r="AV336" s="13" t="s">
        <v>87</v>
      </c>
      <c r="AW336" s="13" t="s">
        <v>33</v>
      </c>
      <c r="AX336" s="13" t="s">
        <v>77</v>
      </c>
      <c r="AY336" s="214" t="s">
        <v>154</v>
      </c>
    </row>
    <row r="337" spans="1:65" s="13" customFormat="1" ht="11.25">
      <c r="B337" s="203"/>
      <c r="C337" s="204"/>
      <c r="D337" s="205" t="s">
        <v>163</v>
      </c>
      <c r="E337" s="206" t="s">
        <v>1</v>
      </c>
      <c r="F337" s="207" t="s">
        <v>316</v>
      </c>
      <c r="G337" s="204"/>
      <c r="H337" s="208">
        <v>46.753999999999998</v>
      </c>
      <c r="I337" s="209"/>
      <c r="J337" s="204"/>
      <c r="K337" s="204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163</v>
      </c>
      <c r="AU337" s="214" t="s">
        <v>87</v>
      </c>
      <c r="AV337" s="13" t="s">
        <v>87</v>
      </c>
      <c r="AW337" s="13" t="s">
        <v>33</v>
      </c>
      <c r="AX337" s="13" t="s">
        <v>77</v>
      </c>
      <c r="AY337" s="214" t="s">
        <v>154</v>
      </c>
    </row>
    <row r="338" spans="1:65" s="13" customFormat="1" ht="11.25">
      <c r="B338" s="203"/>
      <c r="C338" s="204"/>
      <c r="D338" s="205" t="s">
        <v>163</v>
      </c>
      <c r="E338" s="206" t="s">
        <v>1</v>
      </c>
      <c r="F338" s="207" t="s">
        <v>317</v>
      </c>
      <c r="G338" s="204"/>
      <c r="H338" s="208">
        <v>46.753999999999998</v>
      </c>
      <c r="I338" s="209"/>
      <c r="J338" s="204"/>
      <c r="K338" s="204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163</v>
      </c>
      <c r="AU338" s="214" t="s">
        <v>87</v>
      </c>
      <c r="AV338" s="13" t="s">
        <v>87</v>
      </c>
      <c r="AW338" s="13" t="s">
        <v>33</v>
      </c>
      <c r="AX338" s="13" t="s">
        <v>77</v>
      </c>
      <c r="AY338" s="214" t="s">
        <v>154</v>
      </c>
    </row>
    <row r="339" spans="1:65" s="14" customFormat="1" ht="11.25">
      <c r="B339" s="225"/>
      <c r="C339" s="226"/>
      <c r="D339" s="205" t="s">
        <v>163</v>
      </c>
      <c r="E339" s="227" t="s">
        <v>1</v>
      </c>
      <c r="F339" s="228" t="s">
        <v>470</v>
      </c>
      <c r="G339" s="226"/>
      <c r="H339" s="227" t="s">
        <v>1</v>
      </c>
      <c r="I339" s="229"/>
      <c r="J339" s="226"/>
      <c r="K339" s="226"/>
      <c r="L339" s="230"/>
      <c r="M339" s="231"/>
      <c r="N339" s="232"/>
      <c r="O339" s="232"/>
      <c r="P339" s="232"/>
      <c r="Q339" s="232"/>
      <c r="R339" s="232"/>
      <c r="S339" s="232"/>
      <c r="T339" s="233"/>
      <c r="AT339" s="234" t="s">
        <v>163</v>
      </c>
      <c r="AU339" s="234" t="s">
        <v>87</v>
      </c>
      <c r="AV339" s="14" t="s">
        <v>8</v>
      </c>
      <c r="AW339" s="14" t="s">
        <v>33</v>
      </c>
      <c r="AX339" s="14" t="s">
        <v>77</v>
      </c>
      <c r="AY339" s="234" t="s">
        <v>154</v>
      </c>
    </row>
    <row r="340" spans="1:65" s="13" customFormat="1" ht="11.25">
      <c r="B340" s="203"/>
      <c r="C340" s="204"/>
      <c r="D340" s="205" t="s">
        <v>163</v>
      </c>
      <c r="E340" s="206" t="s">
        <v>1</v>
      </c>
      <c r="F340" s="207" t="s">
        <v>486</v>
      </c>
      <c r="G340" s="204"/>
      <c r="H340" s="208">
        <v>25.75</v>
      </c>
      <c r="I340" s="209"/>
      <c r="J340" s="204"/>
      <c r="K340" s="204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163</v>
      </c>
      <c r="AU340" s="214" t="s">
        <v>87</v>
      </c>
      <c r="AV340" s="13" t="s">
        <v>87</v>
      </c>
      <c r="AW340" s="13" t="s">
        <v>33</v>
      </c>
      <c r="AX340" s="13" t="s">
        <v>77</v>
      </c>
      <c r="AY340" s="214" t="s">
        <v>154</v>
      </c>
    </row>
    <row r="341" spans="1:65" s="13" customFormat="1" ht="11.25">
      <c r="B341" s="203"/>
      <c r="C341" s="204"/>
      <c r="D341" s="205" t="s">
        <v>163</v>
      </c>
      <c r="E341" s="206" t="s">
        <v>1</v>
      </c>
      <c r="F341" s="207" t="s">
        <v>487</v>
      </c>
      <c r="G341" s="204"/>
      <c r="H341" s="208">
        <v>100.608</v>
      </c>
      <c r="I341" s="209"/>
      <c r="J341" s="204"/>
      <c r="K341" s="204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163</v>
      </c>
      <c r="AU341" s="214" t="s">
        <v>87</v>
      </c>
      <c r="AV341" s="13" t="s">
        <v>87</v>
      </c>
      <c r="AW341" s="13" t="s">
        <v>33</v>
      </c>
      <c r="AX341" s="13" t="s">
        <v>77</v>
      </c>
      <c r="AY341" s="214" t="s">
        <v>154</v>
      </c>
    </row>
    <row r="342" spans="1:65" s="13" customFormat="1" ht="11.25">
      <c r="B342" s="203"/>
      <c r="C342" s="204"/>
      <c r="D342" s="205" t="s">
        <v>163</v>
      </c>
      <c r="E342" s="206" t="s">
        <v>1</v>
      </c>
      <c r="F342" s="207" t="s">
        <v>488</v>
      </c>
      <c r="G342" s="204"/>
      <c r="H342" s="208">
        <v>33.408000000000001</v>
      </c>
      <c r="I342" s="209"/>
      <c r="J342" s="204"/>
      <c r="K342" s="204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163</v>
      </c>
      <c r="AU342" s="214" t="s">
        <v>87</v>
      </c>
      <c r="AV342" s="13" t="s">
        <v>87</v>
      </c>
      <c r="AW342" s="13" t="s">
        <v>33</v>
      </c>
      <c r="AX342" s="13" t="s">
        <v>77</v>
      </c>
      <c r="AY342" s="214" t="s">
        <v>154</v>
      </c>
    </row>
    <row r="343" spans="1:65" s="13" customFormat="1" ht="11.25">
      <c r="B343" s="203"/>
      <c r="C343" s="204"/>
      <c r="D343" s="205" t="s">
        <v>163</v>
      </c>
      <c r="E343" s="206" t="s">
        <v>1</v>
      </c>
      <c r="F343" s="207" t="s">
        <v>489</v>
      </c>
      <c r="G343" s="204"/>
      <c r="H343" s="208">
        <v>8.1720000000000006</v>
      </c>
      <c r="I343" s="209"/>
      <c r="J343" s="204"/>
      <c r="K343" s="204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163</v>
      </c>
      <c r="AU343" s="214" t="s">
        <v>87</v>
      </c>
      <c r="AV343" s="13" t="s">
        <v>87</v>
      </c>
      <c r="AW343" s="13" t="s">
        <v>33</v>
      </c>
      <c r="AX343" s="13" t="s">
        <v>77</v>
      </c>
      <c r="AY343" s="214" t="s">
        <v>154</v>
      </c>
    </row>
    <row r="344" spans="1:65" s="13" customFormat="1" ht="11.25">
      <c r="B344" s="203"/>
      <c r="C344" s="204"/>
      <c r="D344" s="205" t="s">
        <v>163</v>
      </c>
      <c r="E344" s="206" t="s">
        <v>1</v>
      </c>
      <c r="F344" s="207" t="s">
        <v>490</v>
      </c>
      <c r="G344" s="204"/>
      <c r="H344" s="208">
        <v>1.9019999999999999</v>
      </c>
      <c r="I344" s="209"/>
      <c r="J344" s="204"/>
      <c r="K344" s="204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163</v>
      </c>
      <c r="AU344" s="214" t="s">
        <v>87</v>
      </c>
      <c r="AV344" s="13" t="s">
        <v>87</v>
      </c>
      <c r="AW344" s="13" t="s">
        <v>33</v>
      </c>
      <c r="AX344" s="13" t="s">
        <v>77</v>
      </c>
      <c r="AY344" s="214" t="s">
        <v>154</v>
      </c>
    </row>
    <row r="345" spans="1:65" s="2" customFormat="1" ht="16.5" customHeight="1">
      <c r="A345" s="33"/>
      <c r="B345" s="34"/>
      <c r="C345" s="190" t="s">
        <v>491</v>
      </c>
      <c r="D345" s="190" t="s">
        <v>156</v>
      </c>
      <c r="E345" s="191" t="s">
        <v>492</v>
      </c>
      <c r="F345" s="192" t="s">
        <v>493</v>
      </c>
      <c r="G345" s="193" t="s">
        <v>224</v>
      </c>
      <c r="H345" s="194">
        <v>38.72</v>
      </c>
      <c r="I345" s="195"/>
      <c r="J345" s="196">
        <f>ROUND(I345*H345,0)</f>
        <v>0</v>
      </c>
      <c r="K345" s="192" t="s">
        <v>1</v>
      </c>
      <c r="L345" s="38"/>
      <c r="M345" s="197" t="s">
        <v>1</v>
      </c>
      <c r="N345" s="198" t="s">
        <v>43</v>
      </c>
      <c r="O345" s="70"/>
      <c r="P345" s="199">
        <f>O345*H345</f>
        <v>0</v>
      </c>
      <c r="Q345" s="199">
        <v>0</v>
      </c>
      <c r="R345" s="199">
        <f>Q345*H345</f>
        <v>0</v>
      </c>
      <c r="S345" s="199">
        <v>0</v>
      </c>
      <c r="T345" s="200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01" t="s">
        <v>161</v>
      </c>
      <c r="AT345" s="201" t="s">
        <v>156</v>
      </c>
      <c r="AU345" s="201" t="s">
        <v>87</v>
      </c>
      <c r="AY345" s="16" t="s">
        <v>154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16" t="s">
        <v>87</v>
      </c>
      <c r="BK345" s="202">
        <f>ROUND(I345*H345,0)</f>
        <v>0</v>
      </c>
      <c r="BL345" s="16" t="s">
        <v>161</v>
      </c>
      <c r="BM345" s="201" t="s">
        <v>494</v>
      </c>
    </row>
    <row r="346" spans="1:65" s="13" customFormat="1" ht="11.25">
      <c r="B346" s="203"/>
      <c r="C346" s="204"/>
      <c r="D346" s="205" t="s">
        <v>163</v>
      </c>
      <c r="E346" s="206" t="s">
        <v>1</v>
      </c>
      <c r="F346" s="207" t="s">
        <v>495</v>
      </c>
      <c r="G346" s="204"/>
      <c r="H346" s="208">
        <v>38.72</v>
      </c>
      <c r="I346" s="209"/>
      <c r="J346" s="204"/>
      <c r="K346" s="204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163</v>
      </c>
      <c r="AU346" s="214" t="s">
        <v>87</v>
      </c>
      <c r="AV346" s="13" t="s">
        <v>87</v>
      </c>
      <c r="AW346" s="13" t="s">
        <v>33</v>
      </c>
      <c r="AX346" s="13" t="s">
        <v>77</v>
      </c>
      <c r="AY346" s="214" t="s">
        <v>154</v>
      </c>
    </row>
    <row r="347" spans="1:65" s="2" customFormat="1" ht="16.5" customHeight="1">
      <c r="A347" s="33"/>
      <c r="B347" s="34"/>
      <c r="C347" s="190" t="s">
        <v>496</v>
      </c>
      <c r="D347" s="190" t="s">
        <v>156</v>
      </c>
      <c r="E347" s="191" t="s">
        <v>497</v>
      </c>
      <c r="F347" s="192" t="s">
        <v>498</v>
      </c>
      <c r="G347" s="193" t="s">
        <v>198</v>
      </c>
      <c r="H347" s="194">
        <v>386.48899999999998</v>
      </c>
      <c r="I347" s="195"/>
      <c r="J347" s="196">
        <f>ROUND(I347*H347,0)</f>
        <v>0</v>
      </c>
      <c r="K347" s="192" t="s">
        <v>160</v>
      </c>
      <c r="L347" s="38"/>
      <c r="M347" s="197" t="s">
        <v>1</v>
      </c>
      <c r="N347" s="198" t="s">
        <v>43</v>
      </c>
      <c r="O347" s="70"/>
      <c r="P347" s="199">
        <f>O347*H347</f>
        <v>0</v>
      </c>
      <c r="Q347" s="199">
        <v>0</v>
      </c>
      <c r="R347" s="199">
        <f>Q347*H347</f>
        <v>0</v>
      </c>
      <c r="S347" s="199">
        <v>0</v>
      </c>
      <c r="T347" s="200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01" t="s">
        <v>161</v>
      </c>
      <c r="AT347" s="201" t="s">
        <v>156</v>
      </c>
      <c r="AU347" s="201" t="s">
        <v>87</v>
      </c>
      <c r="AY347" s="16" t="s">
        <v>154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16" t="s">
        <v>87</v>
      </c>
      <c r="BK347" s="202">
        <f>ROUND(I347*H347,0)</f>
        <v>0</v>
      </c>
      <c r="BL347" s="16" t="s">
        <v>161</v>
      </c>
      <c r="BM347" s="201" t="s">
        <v>499</v>
      </c>
    </row>
    <row r="348" spans="1:65" s="13" customFormat="1" ht="11.25">
      <c r="B348" s="203"/>
      <c r="C348" s="204"/>
      <c r="D348" s="205" t="s">
        <v>163</v>
      </c>
      <c r="E348" s="206" t="s">
        <v>1</v>
      </c>
      <c r="F348" s="207" t="s">
        <v>500</v>
      </c>
      <c r="G348" s="204"/>
      <c r="H348" s="208">
        <v>208.89599999999999</v>
      </c>
      <c r="I348" s="209"/>
      <c r="J348" s="204"/>
      <c r="K348" s="204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163</v>
      </c>
      <c r="AU348" s="214" t="s">
        <v>87</v>
      </c>
      <c r="AV348" s="13" t="s">
        <v>87</v>
      </c>
      <c r="AW348" s="13" t="s">
        <v>33</v>
      </c>
      <c r="AX348" s="13" t="s">
        <v>77</v>
      </c>
      <c r="AY348" s="214" t="s">
        <v>154</v>
      </c>
    </row>
    <row r="349" spans="1:65" s="13" customFormat="1" ht="11.25">
      <c r="B349" s="203"/>
      <c r="C349" s="204"/>
      <c r="D349" s="205" t="s">
        <v>163</v>
      </c>
      <c r="E349" s="206" t="s">
        <v>1</v>
      </c>
      <c r="F349" s="207" t="s">
        <v>501</v>
      </c>
      <c r="G349" s="204"/>
      <c r="H349" s="208">
        <v>55.295999999999999</v>
      </c>
      <c r="I349" s="209"/>
      <c r="J349" s="204"/>
      <c r="K349" s="204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163</v>
      </c>
      <c r="AU349" s="214" t="s">
        <v>87</v>
      </c>
      <c r="AV349" s="13" t="s">
        <v>87</v>
      </c>
      <c r="AW349" s="13" t="s">
        <v>33</v>
      </c>
      <c r="AX349" s="13" t="s">
        <v>77</v>
      </c>
      <c r="AY349" s="214" t="s">
        <v>154</v>
      </c>
    </row>
    <row r="350" spans="1:65" s="13" customFormat="1" ht="11.25">
      <c r="B350" s="203"/>
      <c r="C350" s="204"/>
      <c r="D350" s="205" t="s">
        <v>163</v>
      </c>
      <c r="E350" s="206" t="s">
        <v>1</v>
      </c>
      <c r="F350" s="207" t="s">
        <v>502</v>
      </c>
      <c r="G350" s="204"/>
      <c r="H350" s="208">
        <v>13.391999999999999</v>
      </c>
      <c r="I350" s="209"/>
      <c r="J350" s="204"/>
      <c r="K350" s="204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163</v>
      </c>
      <c r="AU350" s="214" t="s">
        <v>87</v>
      </c>
      <c r="AV350" s="13" t="s">
        <v>87</v>
      </c>
      <c r="AW350" s="13" t="s">
        <v>33</v>
      </c>
      <c r="AX350" s="13" t="s">
        <v>77</v>
      </c>
      <c r="AY350" s="214" t="s">
        <v>154</v>
      </c>
    </row>
    <row r="351" spans="1:65" s="13" customFormat="1" ht="11.25">
      <c r="B351" s="203"/>
      <c r="C351" s="204"/>
      <c r="D351" s="205" t="s">
        <v>163</v>
      </c>
      <c r="E351" s="206" t="s">
        <v>1</v>
      </c>
      <c r="F351" s="207" t="s">
        <v>503</v>
      </c>
      <c r="G351" s="204"/>
      <c r="H351" s="208">
        <v>4.181</v>
      </c>
      <c r="I351" s="209"/>
      <c r="J351" s="204"/>
      <c r="K351" s="204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163</v>
      </c>
      <c r="AU351" s="214" t="s">
        <v>87</v>
      </c>
      <c r="AV351" s="13" t="s">
        <v>87</v>
      </c>
      <c r="AW351" s="13" t="s">
        <v>33</v>
      </c>
      <c r="AX351" s="13" t="s">
        <v>77</v>
      </c>
      <c r="AY351" s="214" t="s">
        <v>154</v>
      </c>
    </row>
    <row r="352" spans="1:65" s="13" customFormat="1" ht="11.25">
      <c r="B352" s="203"/>
      <c r="C352" s="204"/>
      <c r="D352" s="205" t="s">
        <v>163</v>
      </c>
      <c r="E352" s="206" t="s">
        <v>1</v>
      </c>
      <c r="F352" s="207" t="s">
        <v>504</v>
      </c>
      <c r="G352" s="204"/>
      <c r="H352" s="208">
        <v>71.662000000000006</v>
      </c>
      <c r="I352" s="209"/>
      <c r="J352" s="204"/>
      <c r="K352" s="204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163</v>
      </c>
      <c r="AU352" s="214" t="s">
        <v>87</v>
      </c>
      <c r="AV352" s="13" t="s">
        <v>87</v>
      </c>
      <c r="AW352" s="13" t="s">
        <v>33</v>
      </c>
      <c r="AX352" s="13" t="s">
        <v>77</v>
      </c>
      <c r="AY352" s="214" t="s">
        <v>154</v>
      </c>
    </row>
    <row r="353" spans="1:65" s="13" customFormat="1" ht="11.25">
      <c r="B353" s="203"/>
      <c r="C353" s="204"/>
      <c r="D353" s="205" t="s">
        <v>163</v>
      </c>
      <c r="E353" s="206" t="s">
        <v>1</v>
      </c>
      <c r="F353" s="207" t="s">
        <v>505</v>
      </c>
      <c r="G353" s="204"/>
      <c r="H353" s="208">
        <v>22.32</v>
      </c>
      <c r="I353" s="209"/>
      <c r="J353" s="204"/>
      <c r="K353" s="204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163</v>
      </c>
      <c r="AU353" s="214" t="s">
        <v>87</v>
      </c>
      <c r="AV353" s="13" t="s">
        <v>87</v>
      </c>
      <c r="AW353" s="13" t="s">
        <v>33</v>
      </c>
      <c r="AX353" s="13" t="s">
        <v>77</v>
      </c>
      <c r="AY353" s="214" t="s">
        <v>154</v>
      </c>
    </row>
    <row r="354" spans="1:65" s="13" customFormat="1" ht="11.25">
      <c r="B354" s="203"/>
      <c r="C354" s="204"/>
      <c r="D354" s="205" t="s">
        <v>163</v>
      </c>
      <c r="E354" s="206" t="s">
        <v>1</v>
      </c>
      <c r="F354" s="207" t="s">
        <v>506</v>
      </c>
      <c r="G354" s="204"/>
      <c r="H354" s="208">
        <v>10.742000000000001</v>
      </c>
      <c r="I354" s="209"/>
      <c r="J354" s="204"/>
      <c r="K354" s="204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163</v>
      </c>
      <c r="AU354" s="214" t="s">
        <v>87</v>
      </c>
      <c r="AV354" s="13" t="s">
        <v>87</v>
      </c>
      <c r="AW354" s="13" t="s">
        <v>33</v>
      </c>
      <c r="AX354" s="13" t="s">
        <v>77</v>
      </c>
      <c r="AY354" s="214" t="s">
        <v>154</v>
      </c>
    </row>
    <row r="355" spans="1:65" s="2" customFormat="1" ht="16.5" customHeight="1">
      <c r="A355" s="33"/>
      <c r="B355" s="34"/>
      <c r="C355" s="190" t="s">
        <v>507</v>
      </c>
      <c r="D355" s="190" t="s">
        <v>156</v>
      </c>
      <c r="E355" s="191" t="s">
        <v>508</v>
      </c>
      <c r="F355" s="192" t="s">
        <v>509</v>
      </c>
      <c r="G355" s="193" t="s">
        <v>198</v>
      </c>
      <c r="H355" s="194">
        <v>1725.7149999999999</v>
      </c>
      <c r="I355" s="195"/>
      <c r="J355" s="196">
        <f>ROUND(I355*H355,0)</f>
        <v>0</v>
      </c>
      <c r="K355" s="192" t="s">
        <v>160</v>
      </c>
      <c r="L355" s="38"/>
      <c r="M355" s="197" t="s">
        <v>1</v>
      </c>
      <c r="N355" s="198" t="s">
        <v>43</v>
      </c>
      <c r="O355" s="70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01" t="s">
        <v>161</v>
      </c>
      <c r="AT355" s="201" t="s">
        <v>156</v>
      </c>
      <c r="AU355" s="201" t="s">
        <v>87</v>
      </c>
      <c r="AY355" s="16" t="s">
        <v>154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16" t="s">
        <v>87</v>
      </c>
      <c r="BK355" s="202">
        <f>ROUND(I355*H355,0)</f>
        <v>0</v>
      </c>
      <c r="BL355" s="16" t="s">
        <v>161</v>
      </c>
      <c r="BM355" s="201" t="s">
        <v>510</v>
      </c>
    </row>
    <row r="356" spans="1:65" s="13" customFormat="1" ht="11.25">
      <c r="B356" s="203"/>
      <c r="C356" s="204"/>
      <c r="D356" s="205" t="s">
        <v>163</v>
      </c>
      <c r="E356" s="206" t="s">
        <v>1</v>
      </c>
      <c r="F356" s="207" t="s">
        <v>511</v>
      </c>
      <c r="G356" s="204"/>
      <c r="H356" s="208">
        <v>65.792000000000002</v>
      </c>
      <c r="I356" s="209"/>
      <c r="J356" s="204"/>
      <c r="K356" s="204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163</v>
      </c>
      <c r="AU356" s="214" t="s">
        <v>87</v>
      </c>
      <c r="AV356" s="13" t="s">
        <v>87</v>
      </c>
      <c r="AW356" s="13" t="s">
        <v>33</v>
      </c>
      <c r="AX356" s="13" t="s">
        <v>77</v>
      </c>
      <c r="AY356" s="214" t="s">
        <v>154</v>
      </c>
    </row>
    <row r="357" spans="1:65" s="13" customFormat="1" ht="11.25">
      <c r="B357" s="203"/>
      <c r="C357" s="204"/>
      <c r="D357" s="205" t="s">
        <v>163</v>
      </c>
      <c r="E357" s="206" t="s">
        <v>1</v>
      </c>
      <c r="F357" s="207" t="s">
        <v>264</v>
      </c>
      <c r="G357" s="204"/>
      <c r="H357" s="208">
        <v>7.41</v>
      </c>
      <c r="I357" s="209"/>
      <c r="J357" s="204"/>
      <c r="K357" s="204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163</v>
      </c>
      <c r="AU357" s="214" t="s">
        <v>87</v>
      </c>
      <c r="AV357" s="13" t="s">
        <v>87</v>
      </c>
      <c r="AW357" s="13" t="s">
        <v>33</v>
      </c>
      <c r="AX357" s="13" t="s">
        <v>77</v>
      </c>
      <c r="AY357" s="214" t="s">
        <v>154</v>
      </c>
    </row>
    <row r="358" spans="1:65" s="13" customFormat="1" ht="11.25">
      <c r="B358" s="203"/>
      <c r="C358" s="204"/>
      <c r="D358" s="205" t="s">
        <v>163</v>
      </c>
      <c r="E358" s="206" t="s">
        <v>1</v>
      </c>
      <c r="F358" s="207" t="s">
        <v>291</v>
      </c>
      <c r="G358" s="204"/>
      <c r="H358" s="208">
        <v>264.50599999999997</v>
      </c>
      <c r="I358" s="209"/>
      <c r="J358" s="204"/>
      <c r="K358" s="204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163</v>
      </c>
      <c r="AU358" s="214" t="s">
        <v>87</v>
      </c>
      <c r="AV358" s="13" t="s">
        <v>87</v>
      </c>
      <c r="AW358" s="13" t="s">
        <v>33</v>
      </c>
      <c r="AX358" s="13" t="s">
        <v>77</v>
      </c>
      <c r="AY358" s="214" t="s">
        <v>154</v>
      </c>
    </row>
    <row r="359" spans="1:65" s="13" customFormat="1" ht="11.25">
      <c r="B359" s="203"/>
      <c r="C359" s="204"/>
      <c r="D359" s="205" t="s">
        <v>163</v>
      </c>
      <c r="E359" s="206" t="s">
        <v>1</v>
      </c>
      <c r="F359" s="207" t="s">
        <v>292</v>
      </c>
      <c r="G359" s="204"/>
      <c r="H359" s="208">
        <v>-2.121</v>
      </c>
      <c r="I359" s="209"/>
      <c r="J359" s="204"/>
      <c r="K359" s="204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163</v>
      </c>
      <c r="AU359" s="214" t="s">
        <v>87</v>
      </c>
      <c r="AV359" s="13" t="s">
        <v>87</v>
      </c>
      <c r="AW359" s="13" t="s">
        <v>33</v>
      </c>
      <c r="AX359" s="13" t="s">
        <v>77</v>
      </c>
      <c r="AY359" s="214" t="s">
        <v>154</v>
      </c>
    </row>
    <row r="360" spans="1:65" s="13" customFormat="1" ht="11.25">
      <c r="B360" s="203"/>
      <c r="C360" s="204"/>
      <c r="D360" s="205" t="s">
        <v>163</v>
      </c>
      <c r="E360" s="206" t="s">
        <v>1</v>
      </c>
      <c r="F360" s="207" t="s">
        <v>293</v>
      </c>
      <c r="G360" s="204"/>
      <c r="H360" s="208">
        <v>-22.32</v>
      </c>
      <c r="I360" s="209"/>
      <c r="J360" s="204"/>
      <c r="K360" s="204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163</v>
      </c>
      <c r="AU360" s="214" t="s">
        <v>87</v>
      </c>
      <c r="AV360" s="13" t="s">
        <v>87</v>
      </c>
      <c r="AW360" s="13" t="s">
        <v>33</v>
      </c>
      <c r="AX360" s="13" t="s">
        <v>77</v>
      </c>
      <c r="AY360" s="214" t="s">
        <v>154</v>
      </c>
    </row>
    <row r="361" spans="1:65" s="13" customFormat="1" ht="11.25">
      <c r="B361" s="203"/>
      <c r="C361" s="204"/>
      <c r="D361" s="205" t="s">
        <v>163</v>
      </c>
      <c r="E361" s="206" t="s">
        <v>1</v>
      </c>
      <c r="F361" s="207" t="s">
        <v>294</v>
      </c>
      <c r="G361" s="204"/>
      <c r="H361" s="208">
        <v>17.055</v>
      </c>
      <c r="I361" s="209"/>
      <c r="J361" s="204"/>
      <c r="K361" s="204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163</v>
      </c>
      <c r="AU361" s="214" t="s">
        <v>87</v>
      </c>
      <c r="AV361" s="13" t="s">
        <v>87</v>
      </c>
      <c r="AW361" s="13" t="s">
        <v>33</v>
      </c>
      <c r="AX361" s="13" t="s">
        <v>77</v>
      </c>
      <c r="AY361" s="214" t="s">
        <v>154</v>
      </c>
    </row>
    <row r="362" spans="1:65" s="13" customFormat="1" ht="11.25">
      <c r="B362" s="203"/>
      <c r="C362" s="204"/>
      <c r="D362" s="205" t="s">
        <v>163</v>
      </c>
      <c r="E362" s="206" t="s">
        <v>1</v>
      </c>
      <c r="F362" s="207" t="s">
        <v>465</v>
      </c>
      <c r="G362" s="204"/>
      <c r="H362" s="208">
        <v>1450.925</v>
      </c>
      <c r="I362" s="209"/>
      <c r="J362" s="204"/>
      <c r="K362" s="204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163</v>
      </c>
      <c r="AU362" s="214" t="s">
        <v>87</v>
      </c>
      <c r="AV362" s="13" t="s">
        <v>87</v>
      </c>
      <c r="AW362" s="13" t="s">
        <v>33</v>
      </c>
      <c r="AX362" s="13" t="s">
        <v>77</v>
      </c>
      <c r="AY362" s="214" t="s">
        <v>154</v>
      </c>
    </row>
    <row r="363" spans="1:65" s="13" customFormat="1" ht="11.25">
      <c r="B363" s="203"/>
      <c r="C363" s="204"/>
      <c r="D363" s="205" t="s">
        <v>163</v>
      </c>
      <c r="E363" s="206" t="s">
        <v>1</v>
      </c>
      <c r="F363" s="207" t="s">
        <v>331</v>
      </c>
      <c r="G363" s="204"/>
      <c r="H363" s="208">
        <v>-136.10900000000001</v>
      </c>
      <c r="I363" s="209"/>
      <c r="J363" s="204"/>
      <c r="K363" s="204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163</v>
      </c>
      <c r="AU363" s="214" t="s">
        <v>87</v>
      </c>
      <c r="AV363" s="13" t="s">
        <v>87</v>
      </c>
      <c r="AW363" s="13" t="s">
        <v>33</v>
      </c>
      <c r="AX363" s="13" t="s">
        <v>77</v>
      </c>
      <c r="AY363" s="214" t="s">
        <v>154</v>
      </c>
    </row>
    <row r="364" spans="1:65" s="14" customFormat="1" ht="11.25">
      <c r="B364" s="225"/>
      <c r="C364" s="226"/>
      <c r="D364" s="205" t="s">
        <v>163</v>
      </c>
      <c r="E364" s="227" t="s">
        <v>1</v>
      </c>
      <c r="F364" s="228" t="s">
        <v>332</v>
      </c>
      <c r="G364" s="226"/>
      <c r="H364" s="227" t="s">
        <v>1</v>
      </c>
      <c r="I364" s="229"/>
      <c r="J364" s="226"/>
      <c r="K364" s="226"/>
      <c r="L364" s="230"/>
      <c r="M364" s="231"/>
      <c r="N364" s="232"/>
      <c r="O364" s="232"/>
      <c r="P364" s="232"/>
      <c r="Q364" s="232"/>
      <c r="R364" s="232"/>
      <c r="S364" s="232"/>
      <c r="T364" s="233"/>
      <c r="AT364" s="234" t="s">
        <v>163</v>
      </c>
      <c r="AU364" s="234" t="s">
        <v>87</v>
      </c>
      <c r="AV364" s="14" t="s">
        <v>8</v>
      </c>
      <c r="AW364" s="14" t="s">
        <v>33</v>
      </c>
      <c r="AX364" s="14" t="s">
        <v>77</v>
      </c>
      <c r="AY364" s="234" t="s">
        <v>154</v>
      </c>
    </row>
    <row r="365" spans="1:65" s="13" customFormat="1" ht="11.25">
      <c r="B365" s="203"/>
      <c r="C365" s="204"/>
      <c r="D365" s="205" t="s">
        <v>163</v>
      </c>
      <c r="E365" s="206" t="s">
        <v>1</v>
      </c>
      <c r="F365" s="207" t="s">
        <v>466</v>
      </c>
      <c r="G365" s="204"/>
      <c r="H365" s="208">
        <v>-215.04</v>
      </c>
      <c r="I365" s="209"/>
      <c r="J365" s="204"/>
      <c r="K365" s="204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163</v>
      </c>
      <c r="AU365" s="214" t="s">
        <v>87</v>
      </c>
      <c r="AV365" s="13" t="s">
        <v>87</v>
      </c>
      <c r="AW365" s="13" t="s">
        <v>33</v>
      </c>
      <c r="AX365" s="13" t="s">
        <v>77</v>
      </c>
      <c r="AY365" s="214" t="s">
        <v>154</v>
      </c>
    </row>
    <row r="366" spans="1:65" s="13" customFormat="1" ht="11.25">
      <c r="B366" s="203"/>
      <c r="C366" s="204"/>
      <c r="D366" s="205" t="s">
        <v>163</v>
      </c>
      <c r="E366" s="206" t="s">
        <v>1</v>
      </c>
      <c r="F366" s="207" t="s">
        <v>467</v>
      </c>
      <c r="G366" s="204"/>
      <c r="H366" s="208">
        <v>-57.6</v>
      </c>
      <c r="I366" s="209"/>
      <c r="J366" s="204"/>
      <c r="K366" s="204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163</v>
      </c>
      <c r="AU366" s="214" t="s">
        <v>87</v>
      </c>
      <c r="AV366" s="13" t="s">
        <v>87</v>
      </c>
      <c r="AW366" s="13" t="s">
        <v>33</v>
      </c>
      <c r="AX366" s="13" t="s">
        <v>77</v>
      </c>
      <c r="AY366" s="214" t="s">
        <v>154</v>
      </c>
    </row>
    <row r="367" spans="1:65" s="13" customFormat="1" ht="11.25">
      <c r="B367" s="203"/>
      <c r="C367" s="204"/>
      <c r="D367" s="205" t="s">
        <v>163</v>
      </c>
      <c r="E367" s="206" t="s">
        <v>1</v>
      </c>
      <c r="F367" s="207" t="s">
        <v>468</v>
      </c>
      <c r="G367" s="204"/>
      <c r="H367" s="208">
        <v>-13.95</v>
      </c>
      <c r="I367" s="209"/>
      <c r="J367" s="204"/>
      <c r="K367" s="204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163</v>
      </c>
      <c r="AU367" s="214" t="s">
        <v>87</v>
      </c>
      <c r="AV367" s="13" t="s">
        <v>87</v>
      </c>
      <c r="AW367" s="13" t="s">
        <v>33</v>
      </c>
      <c r="AX367" s="13" t="s">
        <v>77</v>
      </c>
      <c r="AY367" s="214" t="s">
        <v>154</v>
      </c>
    </row>
    <row r="368" spans="1:65" s="13" customFormat="1" ht="11.25">
      <c r="B368" s="203"/>
      <c r="C368" s="204"/>
      <c r="D368" s="205" t="s">
        <v>163</v>
      </c>
      <c r="E368" s="206" t="s">
        <v>1</v>
      </c>
      <c r="F368" s="207" t="s">
        <v>469</v>
      </c>
      <c r="G368" s="204"/>
      <c r="H368" s="208">
        <v>-2.2469999999999999</v>
      </c>
      <c r="I368" s="209"/>
      <c r="J368" s="204"/>
      <c r="K368" s="204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163</v>
      </c>
      <c r="AU368" s="214" t="s">
        <v>87</v>
      </c>
      <c r="AV368" s="13" t="s">
        <v>87</v>
      </c>
      <c r="AW368" s="13" t="s">
        <v>33</v>
      </c>
      <c r="AX368" s="13" t="s">
        <v>77</v>
      </c>
      <c r="AY368" s="214" t="s">
        <v>154</v>
      </c>
    </row>
    <row r="369" spans="1:65" s="13" customFormat="1" ht="11.25">
      <c r="B369" s="203"/>
      <c r="C369" s="204"/>
      <c r="D369" s="205" t="s">
        <v>163</v>
      </c>
      <c r="E369" s="206" t="s">
        <v>1</v>
      </c>
      <c r="F369" s="207" t="s">
        <v>304</v>
      </c>
      <c r="G369" s="204"/>
      <c r="H369" s="208">
        <v>13.218999999999999</v>
      </c>
      <c r="I369" s="209"/>
      <c r="J369" s="204"/>
      <c r="K369" s="204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163</v>
      </c>
      <c r="AU369" s="214" t="s">
        <v>87</v>
      </c>
      <c r="AV369" s="13" t="s">
        <v>87</v>
      </c>
      <c r="AW369" s="13" t="s">
        <v>33</v>
      </c>
      <c r="AX369" s="13" t="s">
        <v>77</v>
      </c>
      <c r="AY369" s="214" t="s">
        <v>154</v>
      </c>
    </row>
    <row r="370" spans="1:65" s="13" customFormat="1" ht="11.25">
      <c r="B370" s="203"/>
      <c r="C370" s="204"/>
      <c r="D370" s="205" t="s">
        <v>163</v>
      </c>
      <c r="E370" s="206" t="s">
        <v>1</v>
      </c>
      <c r="F370" s="207" t="s">
        <v>315</v>
      </c>
      <c r="G370" s="204"/>
      <c r="H370" s="208">
        <v>51.985999999999997</v>
      </c>
      <c r="I370" s="209"/>
      <c r="J370" s="204"/>
      <c r="K370" s="204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163</v>
      </c>
      <c r="AU370" s="214" t="s">
        <v>87</v>
      </c>
      <c r="AV370" s="13" t="s">
        <v>87</v>
      </c>
      <c r="AW370" s="13" t="s">
        <v>33</v>
      </c>
      <c r="AX370" s="13" t="s">
        <v>77</v>
      </c>
      <c r="AY370" s="214" t="s">
        <v>154</v>
      </c>
    </row>
    <row r="371" spans="1:65" s="13" customFormat="1" ht="11.25">
      <c r="B371" s="203"/>
      <c r="C371" s="204"/>
      <c r="D371" s="205" t="s">
        <v>163</v>
      </c>
      <c r="E371" s="206" t="s">
        <v>1</v>
      </c>
      <c r="F371" s="207" t="s">
        <v>316</v>
      </c>
      <c r="G371" s="204"/>
      <c r="H371" s="208">
        <v>46.753999999999998</v>
      </c>
      <c r="I371" s="209"/>
      <c r="J371" s="204"/>
      <c r="K371" s="204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163</v>
      </c>
      <c r="AU371" s="214" t="s">
        <v>87</v>
      </c>
      <c r="AV371" s="13" t="s">
        <v>87</v>
      </c>
      <c r="AW371" s="13" t="s">
        <v>33</v>
      </c>
      <c r="AX371" s="13" t="s">
        <v>77</v>
      </c>
      <c r="AY371" s="214" t="s">
        <v>154</v>
      </c>
    </row>
    <row r="372" spans="1:65" s="13" customFormat="1" ht="11.25">
      <c r="B372" s="203"/>
      <c r="C372" s="204"/>
      <c r="D372" s="205" t="s">
        <v>163</v>
      </c>
      <c r="E372" s="206" t="s">
        <v>1</v>
      </c>
      <c r="F372" s="207" t="s">
        <v>317</v>
      </c>
      <c r="G372" s="204"/>
      <c r="H372" s="208">
        <v>46.753999999999998</v>
      </c>
      <c r="I372" s="209"/>
      <c r="J372" s="204"/>
      <c r="K372" s="204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163</v>
      </c>
      <c r="AU372" s="214" t="s">
        <v>87</v>
      </c>
      <c r="AV372" s="13" t="s">
        <v>87</v>
      </c>
      <c r="AW372" s="13" t="s">
        <v>33</v>
      </c>
      <c r="AX372" s="13" t="s">
        <v>77</v>
      </c>
      <c r="AY372" s="214" t="s">
        <v>154</v>
      </c>
    </row>
    <row r="373" spans="1:65" s="14" customFormat="1" ht="11.25">
      <c r="B373" s="225"/>
      <c r="C373" s="226"/>
      <c r="D373" s="205" t="s">
        <v>163</v>
      </c>
      <c r="E373" s="227" t="s">
        <v>1</v>
      </c>
      <c r="F373" s="228" t="s">
        <v>470</v>
      </c>
      <c r="G373" s="226"/>
      <c r="H373" s="227" t="s">
        <v>1</v>
      </c>
      <c r="I373" s="229"/>
      <c r="J373" s="226"/>
      <c r="K373" s="226"/>
      <c r="L373" s="230"/>
      <c r="M373" s="231"/>
      <c r="N373" s="232"/>
      <c r="O373" s="232"/>
      <c r="P373" s="232"/>
      <c r="Q373" s="232"/>
      <c r="R373" s="232"/>
      <c r="S373" s="232"/>
      <c r="T373" s="233"/>
      <c r="AT373" s="234" t="s">
        <v>163</v>
      </c>
      <c r="AU373" s="234" t="s">
        <v>87</v>
      </c>
      <c r="AV373" s="14" t="s">
        <v>8</v>
      </c>
      <c r="AW373" s="14" t="s">
        <v>33</v>
      </c>
      <c r="AX373" s="14" t="s">
        <v>77</v>
      </c>
      <c r="AY373" s="234" t="s">
        <v>154</v>
      </c>
    </row>
    <row r="374" spans="1:65" s="13" customFormat="1" ht="11.25">
      <c r="B374" s="203"/>
      <c r="C374" s="204"/>
      <c r="D374" s="205" t="s">
        <v>163</v>
      </c>
      <c r="E374" s="206" t="s">
        <v>1</v>
      </c>
      <c r="F374" s="207" t="s">
        <v>471</v>
      </c>
      <c r="G374" s="204"/>
      <c r="H374" s="208">
        <v>138.65600000000001</v>
      </c>
      <c r="I374" s="209"/>
      <c r="J374" s="204"/>
      <c r="K374" s="204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163</v>
      </c>
      <c r="AU374" s="214" t="s">
        <v>87</v>
      </c>
      <c r="AV374" s="13" t="s">
        <v>87</v>
      </c>
      <c r="AW374" s="13" t="s">
        <v>33</v>
      </c>
      <c r="AX374" s="13" t="s">
        <v>77</v>
      </c>
      <c r="AY374" s="214" t="s">
        <v>154</v>
      </c>
    </row>
    <row r="375" spans="1:65" s="13" customFormat="1" ht="11.25">
      <c r="B375" s="203"/>
      <c r="C375" s="204"/>
      <c r="D375" s="205" t="s">
        <v>163</v>
      </c>
      <c r="E375" s="206" t="s">
        <v>1</v>
      </c>
      <c r="F375" s="207" t="s">
        <v>472</v>
      </c>
      <c r="G375" s="204"/>
      <c r="H375" s="208">
        <v>50.304000000000002</v>
      </c>
      <c r="I375" s="209"/>
      <c r="J375" s="204"/>
      <c r="K375" s="204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163</v>
      </c>
      <c r="AU375" s="214" t="s">
        <v>87</v>
      </c>
      <c r="AV375" s="13" t="s">
        <v>87</v>
      </c>
      <c r="AW375" s="13" t="s">
        <v>33</v>
      </c>
      <c r="AX375" s="13" t="s">
        <v>77</v>
      </c>
      <c r="AY375" s="214" t="s">
        <v>154</v>
      </c>
    </row>
    <row r="376" spans="1:65" s="13" customFormat="1" ht="11.25">
      <c r="B376" s="203"/>
      <c r="C376" s="204"/>
      <c r="D376" s="205" t="s">
        <v>163</v>
      </c>
      <c r="E376" s="206" t="s">
        <v>1</v>
      </c>
      <c r="F376" s="207" t="s">
        <v>473</v>
      </c>
      <c r="G376" s="204"/>
      <c r="H376" s="208">
        <v>16.704000000000001</v>
      </c>
      <c r="I376" s="209"/>
      <c r="J376" s="204"/>
      <c r="K376" s="204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163</v>
      </c>
      <c r="AU376" s="214" t="s">
        <v>87</v>
      </c>
      <c r="AV376" s="13" t="s">
        <v>87</v>
      </c>
      <c r="AW376" s="13" t="s">
        <v>33</v>
      </c>
      <c r="AX376" s="13" t="s">
        <v>77</v>
      </c>
      <c r="AY376" s="214" t="s">
        <v>154</v>
      </c>
    </row>
    <row r="377" spans="1:65" s="13" customFormat="1" ht="11.25">
      <c r="B377" s="203"/>
      <c r="C377" s="204"/>
      <c r="D377" s="205" t="s">
        <v>163</v>
      </c>
      <c r="E377" s="206" t="s">
        <v>1</v>
      </c>
      <c r="F377" s="207" t="s">
        <v>474</v>
      </c>
      <c r="G377" s="204"/>
      <c r="H377" s="208">
        <v>4.0860000000000003</v>
      </c>
      <c r="I377" s="209"/>
      <c r="J377" s="204"/>
      <c r="K377" s="204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163</v>
      </c>
      <c r="AU377" s="214" t="s">
        <v>87</v>
      </c>
      <c r="AV377" s="13" t="s">
        <v>87</v>
      </c>
      <c r="AW377" s="13" t="s">
        <v>33</v>
      </c>
      <c r="AX377" s="13" t="s">
        <v>77</v>
      </c>
      <c r="AY377" s="214" t="s">
        <v>154</v>
      </c>
    </row>
    <row r="378" spans="1:65" s="13" customFormat="1" ht="11.25">
      <c r="B378" s="203"/>
      <c r="C378" s="204"/>
      <c r="D378" s="205" t="s">
        <v>163</v>
      </c>
      <c r="E378" s="206" t="s">
        <v>1</v>
      </c>
      <c r="F378" s="207" t="s">
        <v>475</v>
      </c>
      <c r="G378" s="204"/>
      <c r="H378" s="208">
        <v>0.95099999999999996</v>
      </c>
      <c r="I378" s="209"/>
      <c r="J378" s="204"/>
      <c r="K378" s="204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163</v>
      </c>
      <c r="AU378" s="214" t="s">
        <v>87</v>
      </c>
      <c r="AV378" s="13" t="s">
        <v>87</v>
      </c>
      <c r="AW378" s="13" t="s">
        <v>33</v>
      </c>
      <c r="AX378" s="13" t="s">
        <v>77</v>
      </c>
      <c r="AY378" s="214" t="s">
        <v>154</v>
      </c>
    </row>
    <row r="379" spans="1:65" s="12" customFormat="1" ht="22.9" customHeight="1">
      <c r="B379" s="174"/>
      <c r="C379" s="175"/>
      <c r="D379" s="176" t="s">
        <v>76</v>
      </c>
      <c r="E379" s="188" t="s">
        <v>512</v>
      </c>
      <c r="F379" s="188" t="s">
        <v>513</v>
      </c>
      <c r="G379" s="175"/>
      <c r="H379" s="175"/>
      <c r="I379" s="178"/>
      <c r="J379" s="189">
        <f>BK379</f>
        <v>0</v>
      </c>
      <c r="K379" s="175"/>
      <c r="L379" s="180"/>
      <c r="M379" s="181"/>
      <c r="N379" s="182"/>
      <c r="O379" s="182"/>
      <c r="P379" s="183">
        <f>SUM(P380:P389)</f>
        <v>0</v>
      </c>
      <c r="Q379" s="182"/>
      <c r="R379" s="183">
        <f>SUM(R380:R389)</f>
        <v>6.6870319999999994</v>
      </c>
      <c r="S379" s="182"/>
      <c r="T379" s="184">
        <f>SUM(T380:T389)</f>
        <v>0</v>
      </c>
      <c r="AR379" s="185" t="s">
        <v>8</v>
      </c>
      <c r="AT379" s="186" t="s">
        <v>76</v>
      </c>
      <c r="AU379" s="186" t="s">
        <v>8</v>
      </c>
      <c r="AY379" s="185" t="s">
        <v>154</v>
      </c>
      <c r="BK379" s="187">
        <f>SUM(BK380:BK389)</f>
        <v>0</v>
      </c>
    </row>
    <row r="380" spans="1:65" s="2" customFormat="1" ht="16.5" customHeight="1">
      <c r="A380" s="33"/>
      <c r="B380" s="34"/>
      <c r="C380" s="190" t="s">
        <v>514</v>
      </c>
      <c r="D380" s="190" t="s">
        <v>156</v>
      </c>
      <c r="E380" s="191" t="s">
        <v>515</v>
      </c>
      <c r="F380" s="192" t="s">
        <v>516</v>
      </c>
      <c r="G380" s="193" t="s">
        <v>198</v>
      </c>
      <c r="H380" s="194">
        <v>67.823999999999998</v>
      </c>
      <c r="I380" s="195"/>
      <c r="J380" s="196">
        <f>ROUND(I380*H380,0)</f>
        <v>0</v>
      </c>
      <c r="K380" s="192" t="s">
        <v>160</v>
      </c>
      <c r="L380" s="38"/>
      <c r="M380" s="197" t="s">
        <v>1</v>
      </c>
      <c r="N380" s="198" t="s">
        <v>43</v>
      </c>
      <c r="O380" s="70"/>
      <c r="P380" s="199">
        <f>O380*H380</f>
        <v>0</v>
      </c>
      <c r="Q380" s="199">
        <v>6.3E-2</v>
      </c>
      <c r="R380" s="199">
        <f>Q380*H380</f>
        <v>4.2729119999999998</v>
      </c>
      <c r="S380" s="199">
        <v>0</v>
      </c>
      <c r="T380" s="200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01" t="s">
        <v>161</v>
      </c>
      <c r="AT380" s="201" t="s">
        <v>156</v>
      </c>
      <c r="AU380" s="201" t="s">
        <v>87</v>
      </c>
      <c r="AY380" s="16" t="s">
        <v>154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16" t="s">
        <v>87</v>
      </c>
      <c r="BK380" s="202">
        <f>ROUND(I380*H380,0)</f>
        <v>0</v>
      </c>
      <c r="BL380" s="16" t="s">
        <v>161</v>
      </c>
      <c r="BM380" s="201" t="s">
        <v>517</v>
      </c>
    </row>
    <row r="381" spans="1:65" s="13" customFormat="1" ht="11.25">
      <c r="B381" s="203"/>
      <c r="C381" s="204"/>
      <c r="D381" s="205" t="s">
        <v>163</v>
      </c>
      <c r="E381" s="206" t="s">
        <v>1</v>
      </c>
      <c r="F381" s="207" t="s">
        <v>518</v>
      </c>
      <c r="G381" s="204"/>
      <c r="H381" s="208">
        <v>67.823999999999998</v>
      </c>
      <c r="I381" s="209"/>
      <c r="J381" s="204"/>
      <c r="K381" s="204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163</v>
      </c>
      <c r="AU381" s="214" t="s">
        <v>87</v>
      </c>
      <c r="AV381" s="13" t="s">
        <v>87</v>
      </c>
      <c r="AW381" s="13" t="s">
        <v>33</v>
      </c>
      <c r="AX381" s="13" t="s">
        <v>77</v>
      </c>
      <c r="AY381" s="214" t="s">
        <v>154</v>
      </c>
    </row>
    <row r="382" spans="1:65" s="2" customFormat="1" ht="16.5" customHeight="1">
      <c r="A382" s="33"/>
      <c r="B382" s="34"/>
      <c r="C382" s="190" t="s">
        <v>236</v>
      </c>
      <c r="D382" s="190" t="s">
        <v>156</v>
      </c>
      <c r="E382" s="191" t="s">
        <v>519</v>
      </c>
      <c r="F382" s="192" t="s">
        <v>520</v>
      </c>
      <c r="G382" s="193" t="s">
        <v>198</v>
      </c>
      <c r="H382" s="194">
        <v>67.823999999999998</v>
      </c>
      <c r="I382" s="195"/>
      <c r="J382" s="196">
        <f>ROUND(I382*H382,0)</f>
        <v>0</v>
      </c>
      <c r="K382" s="192" t="s">
        <v>1</v>
      </c>
      <c r="L382" s="38"/>
      <c r="M382" s="197" t="s">
        <v>1</v>
      </c>
      <c r="N382" s="198" t="s">
        <v>43</v>
      </c>
      <c r="O382" s="70"/>
      <c r="P382" s="199">
        <f>O382*H382</f>
        <v>0</v>
      </c>
      <c r="Q382" s="199">
        <v>0</v>
      </c>
      <c r="R382" s="199">
        <f>Q382*H382</f>
        <v>0</v>
      </c>
      <c r="S382" s="199">
        <v>0</v>
      </c>
      <c r="T382" s="200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01" t="s">
        <v>161</v>
      </c>
      <c r="AT382" s="201" t="s">
        <v>156</v>
      </c>
      <c r="AU382" s="201" t="s">
        <v>87</v>
      </c>
      <c r="AY382" s="16" t="s">
        <v>154</v>
      </c>
      <c r="BE382" s="202">
        <f>IF(N382="základní",J382,0)</f>
        <v>0</v>
      </c>
      <c r="BF382" s="202">
        <f>IF(N382="snížená",J382,0)</f>
        <v>0</v>
      </c>
      <c r="BG382" s="202">
        <f>IF(N382="zákl. přenesená",J382,0)</f>
        <v>0</v>
      </c>
      <c r="BH382" s="202">
        <f>IF(N382="sníž. přenesená",J382,0)</f>
        <v>0</v>
      </c>
      <c r="BI382" s="202">
        <f>IF(N382="nulová",J382,0)</f>
        <v>0</v>
      </c>
      <c r="BJ382" s="16" t="s">
        <v>87</v>
      </c>
      <c r="BK382" s="202">
        <f>ROUND(I382*H382,0)</f>
        <v>0</v>
      </c>
      <c r="BL382" s="16" t="s">
        <v>161</v>
      </c>
      <c r="BM382" s="201" t="s">
        <v>521</v>
      </c>
    </row>
    <row r="383" spans="1:65" s="13" customFormat="1" ht="11.25">
      <c r="B383" s="203"/>
      <c r="C383" s="204"/>
      <c r="D383" s="205" t="s">
        <v>163</v>
      </c>
      <c r="E383" s="206" t="s">
        <v>1</v>
      </c>
      <c r="F383" s="207" t="s">
        <v>518</v>
      </c>
      <c r="G383" s="204"/>
      <c r="H383" s="208">
        <v>67.823999999999998</v>
      </c>
      <c r="I383" s="209"/>
      <c r="J383" s="204"/>
      <c r="K383" s="204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163</v>
      </c>
      <c r="AU383" s="214" t="s">
        <v>87</v>
      </c>
      <c r="AV383" s="13" t="s">
        <v>87</v>
      </c>
      <c r="AW383" s="13" t="s">
        <v>33</v>
      </c>
      <c r="AX383" s="13" t="s">
        <v>77</v>
      </c>
      <c r="AY383" s="214" t="s">
        <v>154</v>
      </c>
    </row>
    <row r="384" spans="1:65" s="2" customFormat="1" ht="24">
      <c r="A384" s="33"/>
      <c r="B384" s="34"/>
      <c r="C384" s="190" t="s">
        <v>257</v>
      </c>
      <c r="D384" s="190" t="s">
        <v>156</v>
      </c>
      <c r="E384" s="191" t="s">
        <v>522</v>
      </c>
      <c r="F384" s="192" t="s">
        <v>523</v>
      </c>
      <c r="G384" s="193" t="s">
        <v>198</v>
      </c>
      <c r="H384" s="194">
        <v>67.823999999999998</v>
      </c>
      <c r="I384" s="195"/>
      <c r="J384" s="196">
        <f>ROUND(I384*H384,0)</f>
        <v>0</v>
      </c>
      <c r="K384" s="192" t="s">
        <v>1</v>
      </c>
      <c r="L384" s="38"/>
      <c r="M384" s="197" t="s">
        <v>1</v>
      </c>
      <c r="N384" s="198" t="s">
        <v>43</v>
      </c>
      <c r="O384" s="70"/>
      <c r="P384" s="199">
        <f>O384*H384</f>
        <v>0</v>
      </c>
      <c r="Q384" s="199">
        <v>0</v>
      </c>
      <c r="R384" s="199">
        <f>Q384*H384</f>
        <v>0</v>
      </c>
      <c r="S384" s="199">
        <v>0</v>
      </c>
      <c r="T384" s="200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01" t="s">
        <v>161</v>
      </c>
      <c r="AT384" s="201" t="s">
        <v>156</v>
      </c>
      <c r="AU384" s="201" t="s">
        <v>87</v>
      </c>
      <c r="AY384" s="16" t="s">
        <v>154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6" t="s">
        <v>87</v>
      </c>
      <c r="BK384" s="202">
        <f>ROUND(I384*H384,0)</f>
        <v>0</v>
      </c>
      <c r="BL384" s="16" t="s">
        <v>161</v>
      </c>
      <c r="BM384" s="201" t="s">
        <v>524</v>
      </c>
    </row>
    <row r="385" spans="1:65" s="13" customFormat="1" ht="11.25">
      <c r="B385" s="203"/>
      <c r="C385" s="204"/>
      <c r="D385" s="205" t="s">
        <v>163</v>
      </c>
      <c r="E385" s="206" t="s">
        <v>1</v>
      </c>
      <c r="F385" s="207" t="s">
        <v>518</v>
      </c>
      <c r="G385" s="204"/>
      <c r="H385" s="208">
        <v>67.823999999999998</v>
      </c>
      <c r="I385" s="209"/>
      <c r="J385" s="204"/>
      <c r="K385" s="204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163</v>
      </c>
      <c r="AU385" s="214" t="s">
        <v>87</v>
      </c>
      <c r="AV385" s="13" t="s">
        <v>87</v>
      </c>
      <c r="AW385" s="13" t="s">
        <v>33</v>
      </c>
      <c r="AX385" s="13" t="s">
        <v>77</v>
      </c>
      <c r="AY385" s="214" t="s">
        <v>154</v>
      </c>
    </row>
    <row r="386" spans="1:65" s="2" customFormat="1" ht="16.5" customHeight="1">
      <c r="A386" s="33"/>
      <c r="B386" s="34"/>
      <c r="C386" s="190" t="s">
        <v>512</v>
      </c>
      <c r="D386" s="190" t="s">
        <v>156</v>
      </c>
      <c r="E386" s="191" t="s">
        <v>525</v>
      </c>
      <c r="F386" s="192" t="s">
        <v>526</v>
      </c>
      <c r="G386" s="193" t="s">
        <v>198</v>
      </c>
      <c r="H386" s="194">
        <v>4</v>
      </c>
      <c r="I386" s="195"/>
      <c r="J386" s="196">
        <f>ROUND(I386*H386,0)</f>
        <v>0</v>
      </c>
      <c r="K386" s="192" t="s">
        <v>160</v>
      </c>
      <c r="L386" s="38"/>
      <c r="M386" s="197" t="s">
        <v>1</v>
      </c>
      <c r="N386" s="198" t="s">
        <v>43</v>
      </c>
      <c r="O386" s="70"/>
      <c r="P386" s="199">
        <f>O386*H386</f>
        <v>0</v>
      </c>
      <c r="Q386" s="199">
        <v>0.34562999999999999</v>
      </c>
      <c r="R386" s="199">
        <f>Q386*H386</f>
        <v>1.38252</v>
      </c>
      <c r="S386" s="199">
        <v>0</v>
      </c>
      <c r="T386" s="200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01" t="s">
        <v>161</v>
      </c>
      <c r="AT386" s="201" t="s">
        <v>156</v>
      </c>
      <c r="AU386" s="201" t="s">
        <v>87</v>
      </c>
      <c r="AY386" s="16" t="s">
        <v>154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16" t="s">
        <v>87</v>
      </c>
      <c r="BK386" s="202">
        <f>ROUND(I386*H386,0)</f>
        <v>0</v>
      </c>
      <c r="BL386" s="16" t="s">
        <v>161</v>
      </c>
      <c r="BM386" s="201" t="s">
        <v>527</v>
      </c>
    </row>
    <row r="387" spans="1:65" s="13" customFormat="1" ht="11.25">
      <c r="B387" s="203"/>
      <c r="C387" s="204"/>
      <c r="D387" s="205" t="s">
        <v>163</v>
      </c>
      <c r="E387" s="206" t="s">
        <v>1</v>
      </c>
      <c r="F387" s="207" t="s">
        <v>232</v>
      </c>
      <c r="G387" s="204"/>
      <c r="H387" s="208">
        <v>4</v>
      </c>
      <c r="I387" s="209"/>
      <c r="J387" s="204"/>
      <c r="K387" s="204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163</v>
      </c>
      <c r="AU387" s="214" t="s">
        <v>87</v>
      </c>
      <c r="AV387" s="13" t="s">
        <v>87</v>
      </c>
      <c r="AW387" s="13" t="s">
        <v>33</v>
      </c>
      <c r="AX387" s="13" t="s">
        <v>77</v>
      </c>
      <c r="AY387" s="214" t="s">
        <v>154</v>
      </c>
    </row>
    <row r="388" spans="1:65" s="2" customFormat="1" ht="16.5" customHeight="1">
      <c r="A388" s="33"/>
      <c r="B388" s="34"/>
      <c r="C388" s="190" t="s">
        <v>528</v>
      </c>
      <c r="D388" s="190" t="s">
        <v>156</v>
      </c>
      <c r="E388" s="191" t="s">
        <v>529</v>
      </c>
      <c r="F388" s="192" t="s">
        <v>530</v>
      </c>
      <c r="G388" s="193" t="s">
        <v>224</v>
      </c>
      <c r="H388" s="194">
        <v>8</v>
      </c>
      <c r="I388" s="195"/>
      <c r="J388" s="196">
        <f>ROUND(I388*H388,0)</f>
        <v>0</v>
      </c>
      <c r="K388" s="192" t="s">
        <v>160</v>
      </c>
      <c r="L388" s="38"/>
      <c r="M388" s="197" t="s">
        <v>1</v>
      </c>
      <c r="N388" s="198" t="s">
        <v>43</v>
      </c>
      <c r="O388" s="70"/>
      <c r="P388" s="199">
        <f>O388*H388</f>
        <v>0</v>
      </c>
      <c r="Q388" s="199">
        <v>0.12895000000000001</v>
      </c>
      <c r="R388" s="199">
        <f>Q388*H388</f>
        <v>1.0316000000000001</v>
      </c>
      <c r="S388" s="199">
        <v>0</v>
      </c>
      <c r="T388" s="200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01" t="s">
        <v>161</v>
      </c>
      <c r="AT388" s="201" t="s">
        <v>156</v>
      </c>
      <c r="AU388" s="201" t="s">
        <v>87</v>
      </c>
      <c r="AY388" s="16" t="s">
        <v>154</v>
      </c>
      <c r="BE388" s="202">
        <f>IF(N388="základní",J388,0)</f>
        <v>0</v>
      </c>
      <c r="BF388" s="202">
        <f>IF(N388="snížená",J388,0)</f>
        <v>0</v>
      </c>
      <c r="BG388" s="202">
        <f>IF(N388="zákl. přenesená",J388,0)</f>
        <v>0</v>
      </c>
      <c r="BH388" s="202">
        <f>IF(N388="sníž. přenesená",J388,0)</f>
        <v>0</v>
      </c>
      <c r="BI388" s="202">
        <f>IF(N388="nulová",J388,0)</f>
        <v>0</v>
      </c>
      <c r="BJ388" s="16" t="s">
        <v>87</v>
      </c>
      <c r="BK388" s="202">
        <f>ROUND(I388*H388,0)</f>
        <v>0</v>
      </c>
      <c r="BL388" s="16" t="s">
        <v>161</v>
      </c>
      <c r="BM388" s="201" t="s">
        <v>531</v>
      </c>
    </row>
    <row r="389" spans="1:65" s="13" customFormat="1" ht="11.25">
      <c r="B389" s="203"/>
      <c r="C389" s="204"/>
      <c r="D389" s="205" t="s">
        <v>163</v>
      </c>
      <c r="E389" s="206" t="s">
        <v>1</v>
      </c>
      <c r="F389" s="207" t="s">
        <v>532</v>
      </c>
      <c r="G389" s="204"/>
      <c r="H389" s="208">
        <v>8</v>
      </c>
      <c r="I389" s="209"/>
      <c r="J389" s="204"/>
      <c r="K389" s="204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163</v>
      </c>
      <c r="AU389" s="214" t="s">
        <v>87</v>
      </c>
      <c r="AV389" s="13" t="s">
        <v>87</v>
      </c>
      <c r="AW389" s="13" t="s">
        <v>33</v>
      </c>
      <c r="AX389" s="13" t="s">
        <v>77</v>
      </c>
      <c r="AY389" s="214" t="s">
        <v>154</v>
      </c>
    </row>
    <row r="390" spans="1:65" s="12" customFormat="1" ht="22.9" customHeight="1">
      <c r="B390" s="174"/>
      <c r="C390" s="175"/>
      <c r="D390" s="176" t="s">
        <v>76</v>
      </c>
      <c r="E390" s="188" t="s">
        <v>528</v>
      </c>
      <c r="F390" s="188" t="s">
        <v>533</v>
      </c>
      <c r="G390" s="175"/>
      <c r="H390" s="175"/>
      <c r="I390" s="178"/>
      <c r="J390" s="189">
        <f>BK390</f>
        <v>0</v>
      </c>
      <c r="K390" s="175"/>
      <c r="L390" s="180"/>
      <c r="M390" s="181"/>
      <c r="N390" s="182"/>
      <c r="O390" s="182"/>
      <c r="P390" s="183">
        <f>SUM(P391:P397)</f>
        <v>0</v>
      </c>
      <c r="Q390" s="182"/>
      <c r="R390" s="183">
        <f>SUM(R391:R397)</f>
        <v>1.9968E-2</v>
      </c>
      <c r="S390" s="182"/>
      <c r="T390" s="184">
        <f>SUM(T391:T397)</f>
        <v>0</v>
      </c>
      <c r="AR390" s="185" t="s">
        <v>8</v>
      </c>
      <c r="AT390" s="186" t="s">
        <v>76</v>
      </c>
      <c r="AU390" s="186" t="s">
        <v>8</v>
      </c>
      <c r="AY390" s="185" t="s">
        <v>154</v>
      </c>
      <c r="BK390" s="187">
        <f>SUM(BK391:BK397)</f>
        <v>0</v>
      </c>
    </row>
    <row r="391" spans="1:65" s="2" customFormat="1" ht="16.5" customHeight="1">
      <c r="A391" s="33"/>
      <c r="B391" s="34"/>
      <c r="C391" s="190" t="s">
        <v>534</v>
      </c>
      <c r="D391" s="190" t="s">
        <v>156</v>
      </c>
      <c r="E391" s="191" t="s">
        <v>535</v>
      </c>
      <c r="F391" s="192" t="s">
        <v>536</v>
      </c>
      <c r="G391" s="193" t="s">
        <v>219</v>
      </c>
      <c r="H391" s="194">
        <v>32</v>
      </c>
      <c r="I391" s="195"/>
      <c r="J391" s="196">
        <f>ROUND(I391*H391,0)</f>
        <v>0</v>
      </c>
      <c r="K391" s="192" t="s">
        <v>160</v>
      </c>
      <c r="L391" s="38"/>
      <c r="M391" s="197" t="s">
        <v>1</v>
      </c>
      <c r="N391" s="198" t="s">
        <v>43</v>
      </c>
      <c r="O391" s="70"/>
      <c r="P391" s="199">
        <f>O391*H391</f>
        <v>0</v>
      </c>
      <c r="Q391" s="199">
        <v>0</v>
      </c>
      <c r="R391" s="199">
        <f>Q391*H391</f>
        <v>0</v>
      </c>
      <c r="S391" s="199">
        <v>0</v>
      </c>
      <c r="T391" s="200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201" t="s">
        <v>161</v>
      </c>
      <c r="AT391" s="201" t="s">
        <v>156</v>
      </c>
      <c r="AU391" s="201" t="s">
        <v>87</v>
      </c>
      <c r="AY391" s="16" t="s">
        <v>154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16" t="s">
        <v>87</v>
      </c>
      <c r="BK391" s="202">
        <f>ROUND(I391*H391,0)</f>
        <v>0</v>
      </c>
      <c r="BL391" s="16" t="s">
        <v>161</v>
      </c>
      <c r="BM391" s="201" t="s">
        <v>537</v>
      </c>
    </row>
    <row r="392" spans="1:65" s="13" customFormat="1" ht="11.25">
      <c r="B392" s="203"/>
      <c r="C392" s="204"/>
      <c r="D392" s="205" t="s">
        <v>163</v>
      </c>
      <c r="E392" s="206" t="s">
        <v>1</v>
      </c>
      <c r="F392" s="207" t="s">
        <v>538</v>
      </c>
      <c r="G392" s="204"/>
      <c r="H392" s="208">
        <v>32</v>
      </c>
      <c r="I392" s="209"/>
      <c r="J392" s="204"/>
      <c r="K392" s="204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163</v>
      </c>
      <c r="AU392" s="214" t="s">
        <v>87</v>
      </c>
      <c r="AV392" s="13" t="s">
        <v>87</v>
      </c>
      <c r="AW392" s="13" t="s">
        <v>33</v>
      </c>
      <c r="AX392" s="13" t="s">
        <v>77</v>
      </c>
      <c r="AY392" s="214" t="s">
        <v>154</v>
      </c>
    </row>
    <row r="393" spans="1:65" s="2" customFormat="1" ht="16.5" customHeight="1">
      <c r="A393" s="33"/>
      <c r="B393" s="34"/>
      <c r="C393" s="215" t="s">
        <v>539</v>
      </c>
      <c r="D393" s="215" t="s">
        <v>270</v>
      </c>
      <c r="E393" s="216" t="s">
        <v>540</v>
      </c>
      <c r="F393" s="217" t="s">
        <v>541</v>
      </c>
      <c r="G393" s="218" t="s">
        <v>219</v>
      </c>
      <c r="H393" s="219">
        <v>32</v>
      </c>
      <c r="I393" s="220"/>
      <c r="J393" s="221">
        <f>ROUND(I393*H393,0)</f>
        <v>0</v>
      </c>
      <c r="K393" s="217" t="s">
        <v>160</v>
      </c>
      <c r="L393" s="222"/>
      <c r="M393" s="223" t="s">
        <v>1</v>
      </c>
      <c r="N393" s="224" t="s">
        <v>43</v>
      </c>
      <c r="O393" s="70"/>
      <c r="P393" s="199">
        <f>O393*H393</f>
        <v>0</v>
      </c>
      <c r="Q393" s="199">
        <v>3.0000000000000001E-5</v>
      </c>
      <c r="R393" s="199">
        <f>Q393*H393</f>
        <v>9.6000000000000002E-4</v>
      </c>
      <c r="S393" s="199">
        <v>0</v>
      </c>
      <c r="T393" s="200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201" t="s">
        <v>195</v>
      </c>
      <c r="AT393" s="201" t="s">
        <v>270</v>
      </c>
      <c r="AU393" s="201" t="s">
        <v>87</v>
      </c>
      <c r="AY393" s="16" t="s">
        <v>154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16" t="s">
        <v>87</v>
      </c>
      <c r="BK393" s="202">
        <f>ROUND(I393*H393,0)</f>
        <v>0</v>
      </c>
      <c r="BL393" s="16" t="s">
        <v>161</v>
      </c>
      <c r="BM393" s="201" t="s">
        <v>542</v>
      </c>
    </row>
    <row r="394" spans="1:65" s="2" customFormat="1" ht="16.5" customHeight="1">
      <c r="A394" s="33"/>
      <c r="B394" s="34"/>
      <c r="C394" s="190" t="s">
        <v>543</v>
      </c>
      <c r="D394" s="190" t="s">
        <v>156</v>
      </c>
      <c r="E394" s="191" t="s">
        <v>544</v>
      </c>
      <c r="F394" s="192" t="s">
        <v>545</v>
      </c>
      <c r="G394" s="193" t="s">
        <v>219</v>
      </c>
      <c r="H394" s="194">
        <v>32</v>
      </c>
      <c r="I394" s="195"/>
      <c r="J394" s="196">
        <f>ROUND(I394*H394,0)</f>
        <v>0</v>
      </c>
      <c r="K394" s="192" t="s">
        <v>160</v>
      </c>
      <c r="L394" s="38"/>
      <c r="M394" s="197" t="s">
        <v>1</v>
      </c>
      <c r="N394" s="198" t="s">
        <v>43</v>
      </c>
      <c r="O394" s="70"/>
      <c r="P394" s="199">
        <f>O394*H394</f>
        <v>0</v>
      </c>
      <c r="Q394" s="199">
        <v>0</v>
      </c>
      <c r="R394" s="199">
        <f>Q394*H394</f>
        <v>0</v>
      </c>
      <c r="S394" s="199">
        <v>0</v>
      </c>
      <c r="T394" s="200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01" t="s">
        <v>161</v>
      </c>
      <c r="AT394" s="201" t="s">
        <v>156</v>
      </c>
      <c r="AU394" s="201" t="s">
        <v>87</v>
      </c>
      <c r="AY394" s="16" t="s">
        <v>154</v>
      </c>
      <c r="BE394" s="202">
        <f>IF(N394="základní",J394,0)</f>
        <v>0</v>
      </c>
      <c r="BF394" s="202">
        <f>IF(N394="snížená",J394,0)</f>
        <v>0</v>
      </c>
      <c r="BG394" s="202">
        <f>IF(N394="zákl. přenesená",J394,0)</f>
        <v>0</v>
      </c>
      <c r="BH394" s="202">
        <f>IF(N394="sníž. přenesená",J394,0)</f>
        <v>0</v>
      </c>
      <c r="BI394" s="202">
        <f>IF(N394="nulová",J394,0)</f>
        <v>0</v>
      </c>
      <c r="BJ394" s="16" t="s">
        <v>87</v>
      </c>
      <c r="BK394" s="202">
        <f>ROUND(I394*H394,0)</f>
        <v>0</v>
      </c>
      <c r="BL394" s="16" t="s">
        <v>161</v>
      </c>
      <c r="BM394" s="201" t="s">
        <v>546</v>
      </c>
    </row>
    <row r="395" spans="1:65" s="13" customFormat="1" ht="11.25">
      <c r="B395" s="203"/>
      <c r="C395" s="204"/>
      <c r="D395" s="205" t="s">
        <v>163</v>
      </c>
      <c r="E395" s="206" t="s">
        <v>1</v>
      </c>
      <c r="F395" s="207" t="s">
        <v>538</v>
      </c>
      <c r="G395" s="204"/>
      <c r="H395" s="208">
        <v>32</v>
      </c>
      <c r="I395" s="209"/>
      <c r="J395" s="204"/>
      <c r="K395" s="204"/>
      <c r="L395" s="210"/>
      <c r="M395" s="211"/>
      <c r="N395" s="212"/>
      <c r="O395" s="212"/>
      <c r="P395" s="212"/>
      <c r="Q395" s="212"/>
      <c r="R395" s="212"/>
      <c r="S395" s="212"/>
      <c r="T395" s="213"/>
      <c r="AT395" s="214" t="s">
        <v>163</v>
      </c>
      <c r="AU395" s="214" t="s">
        <v>87</v>
      </c>
      <c r="AV395" s="13" t="s">
        <v>87</v>
      </c>
      <c r="AW395" s="13" t="s">
        <v>33</v>
      </c>
      <c r="AX395" s="13" t="s">
        <v>77</v>
      </c>
      <c r="AY395" s="214" t="s">
        <v>154</v>
      </c>
    </row>
    <row r="396" spans="1:65" s="2" customFormat="1" ht="16.5" customHeight="1">
      <c r="A396" s="33"/>
      <c r="B396" s="34"/>
      <c r="C396" s="215" t="s">
        <v>547</v>
      </c>
      <c r="D396" s="215" t="s">
        <v>270</v>
      </c>
      <c r="E396" s="216" t="s">
        <v>548</v>
      </c>
      <c r="F396" s="217" t="s">
        <v>549</v>
      </c>
      <c r="G396" s="218" t="s">
        <v>224</v>
      </c>
      <c r="H396" s="219">
        <v>14.08</v>
      </c>
      <c r="I396" s="220"/>
      <c r="J396" s="221">
        <f>ROUND(I396*H396,0)</f>
        <v>0</v>
      </c>
      <c r="K396" s="217" t="s">
        <v>160</v>
      </c>
      <c r="L396" s="222"/>
      <c r="M396" s="223" t="s">
        <v>1</v>
      </c>
      <c r="N396" s="224" t="s">
        <v>43</v>
      </c>
      <c r="O396" s="70"/>
      <c r="P396" s="199">
        <f>O396*H396</f>
        <v>0</v>
      </c>
      <c r="Q396" s="199">
        <v>1.3500000000000001E-3</v>
      </c>
      <c r="R396" s="199">
        <f>Q396*H396</f>
        <v>1.9008000000000001E-2</v>
      </c>
      <c r="S396" s="199">
        <v>0</v>
      </c>
      <c r="T396" s="200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01" t="s">
        <v>195</v>
      </c>
      <c r="AT396" s="201" t="s">
        <v>270</v>
      </c>
      <c r="AU396" s="201" t="s">
        <v>87</v>
      </c>
      <c r="AY396" s="16" t="s">
        <v>154</v>
      </c>
      <c r="BE396" s="202">
        <f>IF(N396="základní",J396,0)</f>
        <v>0</v>
      </c>
      <c r="BF396" s="202">
        <f>IF(N396="snížená",J396,0)</f>
        <v>0</v>
      </c>
      <c r="BG396" s="202">
        <f>IF(N396="zákl. přenesená",J396,0)</f>
        <v>0</v>
      </c>
      <c r="BH396" s="202">
        <f>IF(N396="sníž. přenesená",J396,0)</f>
        <v>0</v>
      </c>
      <c r="BI396" s="202">
        <f>IF(N396="nulová",J396,0)</f>
        <v>0</v>
      </c>
      <c r="BJ396" s="16" t="s">
        <v>87</v>
      </c>
      <c r="BK396" s="202">
        <f>ROUND(I396*H396,0)</f>
        <v>0</v>
      </c>
      <c r="BL396" s="16" t="s">
        <v>161</v>
      </c>
      <c r="BM396" s="201" t="s">
        <v>550</v>
      </c>
    </row>
    <row r="397" spans="1:65" s="13" customFormat="1" ht="11.25">
      <c r="B397" s="203"/>
      <c r="C397" s="204"/>
      <c r="D397" s="205" t="s">
        <v>163</v>
      </c>
      <c r="E397" s="206" t="s">
        <v>1</v>
      </c>
      <c r="F397" s="207" t="s">
        <v>551</v>
      </c>
      <c r="G397" s="204"/>
      <c r="H397" s="208">
        <v>14.08</v>
      </c>
      <c r="I397" s="209"/>
      <c r="J397" s="204"/>
      <c r="K397" s="204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163</v>
      </c>
      <c r="AU397" s="214" t="s">
        <v>87</v>
      </c>
      <c r="AV397" s="13" t="s">
        <v>87</v>
      </c>
      <c r="AW397" s="13" t="s">
        <v>33</v>
      </c>
      <c r="AX397" s="13" t="s">
        <v>77</v>
      </c>
      <c r="AY397" s="214" t="s">
        <v>154</v>
      </c>
    </row>
    <row r="398" spans="1:65" s="12" customFormat="1" ht="22.9" customHeight="1">
      <c r="B398" s="174"/>
      <c r="C398" s="175"/>
      <c r="D398" s="176" t="s">
        <v>76</v>
      </c>
      <c r="E398" s="188" t="s">
        <v>201</v>
      </c>
      <c r="F398" s="188" t="s">
        <v>552</v>
      </c>
      <c r="G398" s="175"/>
      <c r="H398" s="175"/>
      <c r="I398" s="178"/>
      <c r="J398" s="189">
        <f>BK398</f>
        <v>0</v>
      </c>
      <c r="K398" s="175"/>
      <c r="L398" s="180"/>
      <c r="M398" s="181"/>
      <c r="N398" s="182"/>
      <c r="O398" s="182"/>
      <c r="P398" s="183">
        <f>SUM(P399:P430)</f>
        <v>0</v>
      </c>
      <c r="Q398" s="182"/>
      <c r="R398" s="183">
        <f>SUM(R399:R430)</f>
        <v>0.29194329999999996</v>
      </c>
      <c r="S398" s="182"/>
      <c r="T398" s="184">
        <f>SUM(T399:T430)</f>
        <v>0</v>
      </c>
      <c r="AR398" s="185" t="s">
        <v>8</v>
      </c>
      <c r="AT398" s="186" t="s">
        <v>76</v>
      </c>
      <c r="AU398" s="186" t="s">
        <v>8</v>
      </c>
      <c r="AY398" s="185" t="s">
        <v>154</v>
      </c>
      <c r="BK398" s="187">
        <f>SUM(BK399:BK430)</f>
        <v>0</v>
      </c>
    </row>
    <row r="399" spans="1:65" s="2" customFormat="1" ht="16.5" customHeight="1">
      <c r="A399" s="33"/>
      <c r="B399" s="34"/>
      <c r="C399" s="190" t="s">
        <v>553</v>
      </c>
      <c r="D399" s="190" t="s">
        <v>156</v>
      </c>
      <c r="E399" s="191" t="s">
        <v>554</v>
      </c>
      <c r="F399" s="192" t="s">
        <v>555</v>
      </c>
      <c r="G399" s="193" t="s">
        <v>198</v>
      </c>
      <c r="H399" s="194">
        <v>1838.9580000000001</v>
      </c>
      <c r="I399" s="195"/>
      <c r="J399" s="196">
        <f>ROUND(I399*H399,0)</f>
        <v>0</v>
      </c>
      <c r="K399" s="192" t="s">
        <v>160</v>
      </c>
      <c r="L399" s="38"/>
      <c r="M399" s="197" t="s">
        <v>1</v>
      </c>
      <c r="N399" s="198" t="s">
        <v>43</v>
      </c>
      <c r="O399" s="70"/>
      <c r="P399" s="199">
        <f>O399*H399</f>
        <v>0</v>
      </c>
      <c r="Q399" s="199">
        <v>0</v>
      </c>
      <c r="R399" s="199">
        <f>Q399*H399</f>
        <v>0</v>
      </c>
      <c r="S399" s="199">
        <v>0</v>
      </c>
      <c r="T399" s="200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201" t="s">
        <v>161</v>
      </c>
      <c r="AT399" s="201" t="s">
        <v>156</v>
      </c>
      <c r="AU399" s="201" t="s">
        <v>87</v>
      </c>
      <c r="AY399" s="16" t="s">
        <v>154</v>
      </c>
      <c r="BE399" s="202">
        <f>IF(N399="základní",J399,0)</f>
        <v>0</v>
      </c>
      <c r="BF399" s="202">
        <f>IF(N399="snížená",J399,0)</f>
        <v>0</v>
      </c>
      <c r="BG399" s="202">
        <f>IF(N399="zákl. přenesená",J399,0)</f>
        <v>0</v>
      </c>
      <c r="BH399" s="202">
        <f>IF(N399="sníž. přenesená",J399,0)</f>
        <v>0</v>
      </c>
      <c r="BI399" s="202">
        <f>IF(N399="nulová",J399,0)</f>
        <v>0</v>
      </c>
      <c r="BJ399" s="16" t="s">
        <v>87</v>
      </c>
      <c r="BK399" s="202">
        <f>ROUND(I399*H399,0)</f>
        <v>0</v>
      </c>
      <c r="BL399" s="16" t="s">
        <v>161</v>
      </c>
      <c r="BM399" s="201" t="s">
        <v>556</v>
      </c>
    </row>
    <row r="400" spans="1:65" s="13" customFormat="1" ht="11.25">
      <c r="B400" s="203"/>
      <c r="C400" s="204"/>
      <c r="D400" s="205" t="s">
        <v>163</v>
      </c>
      <c r="E400" s="206" t="s">
        <v>1</v>
      </c>
      <c r="F400" s="207" t="s">
        <v>557</v>
      </c>
      <c r="G400" s="204"/>
      <c r="H400" s="208">
        <v>1838.9580000000001</v>
      </c>
      <c r="I400" s="209"/>
      <c r="J400" s="204"/>
      <c r="K400" s="204"/>
      <c r="L400" s="210"/>
      <c r="M400" s="211"/>
      <c r="N400" s="212"/>
      <c r="O400" s="212"/>
      <c r="P400" s="212"/>
      <c r="Q400" s="212"/>
      <c r="R400" s="212"/>
      <c r="S400" s="212"/>
      <c r="T400" s="213"/>
      <c r="AT400" s="214" t="s">
        <v>163</v>
      </c>
      <c r="AU400" s="214" t="s">
        <v>87</v>
      </c>
      <c r="AV400" s="13" t="s">
        <v>87</v>
      </c>
      <c r="AW400" s="13" t="s">
        <v>33</v>
      </c>
      <c r="AX400" s="13" t="s">
        <v>8</v>
      </c>
      <c r="AY400" s="214" t="s">
        <v>154</v>
      </c>
    </row>
    <row r="401" spans="1:65" s="2" customFormat="1" ht="21.75" customHeight="1">
      <c r="A401" s="33"/>
      <c r="B401" s="34"/>
      <c r="C401" s="190" t="s">
        <v>558</v>
      </c>
      <c r="D401" s="190" t="s">
        <v>156</v>
      </c>
      <c r="E401" s="191" t="s">
        <v>559</v>
      </c>
      <c r="F401" s="192" t="s">
        <v>560</v>
      </c>
      <c r="G401" s="193" t="s">
        <v>198</v>
      </c>
      <c r="H401" s="194">
        <v>167345.17800000001</v>
      </c>
      <c r="I401" s="195"/>
      <c r="J401" s="196">
        <f>ROUND(I401*H401,0)</f>
        <v>0</v>
      </c>
      <c r="K401" s="192" t="s">
        <v>160</v>
      </c>
      <c r="L401" s="38"/>
      <c r="M401" s="197" t="s">
        <v>1</v>
      </c>
      <c r="N401" s="198" t="s">
        <v>43</v>
      </c>
      <c r="O401" s="70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201" t="s">
        <v>161</v>
      </c>
      <c r="AT401" s="201" t="s">
        <v>156</v>
      </c>
      <c r="AU401" s="201" t="s">
        <v>87</v>
      </c>
      <c r="AY401" s="16" t="s">
        <v>154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16" t="s">
        <v>87</v>
      </c>
      <c r="BK401" s="202">
        <f>ROUND(I401*H401,0)</f>
        <v>0</v>
      </c>
      <c r="BL401" s="16" t="s">
        <v>161</v>
      </c>
      <c r="BM401" s="201" t="s">
        <v>561</v>
      </c>
    </row>
    <row r="402" spans="1:65" s="13" customFormat="1" ht="11.25">
      <c r="B402" s="203"/>
      <c r="C402" s="204"/>
      <c r="D402" s="205" t="s">
        <v>163</v>
      </c>
      <c r="E402" s="206" t="s">
        <v>1</v>
      </c>
      <c r="F402" s="207" t="s">
        <v>562</v>
      </c>
      <c r="G402" s="204"/>
      <c r="H402" s="208">
        <v>167345.17800000001</v>
      </c>
      <c r="I402" s="209"/>
      <c r="J402" s="204"/>
      <c r="K402" s="204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163</v>
      </c>
      <c r="AU402" s="214" t="s">
        <v>87</v>
      </c>
      <c r="AV402" s="13" t="s">
        <v>87</v>
      </c>
      <c r="AW402" s="13" t="s">
        <v>33</v>
      </c>
      <c r="AX402" s="13" t="s">
        <v>77</v>
      </c>
      <c r="AY402" s="214" t="s">
        <v>154</v>
      </c>
    </row>
    <row r="403" spans="1:65" s="2" customFormat="1" ht="16.5" customHeight="1">
      <c r="A403" s="33"/>
      <c r="B403" s="34"/>
      <c r="C403" s="190" t="s">
        <v>563</v>
      </c>
      <c r="D403" s="190" t="s">
        <v>156</v>
      </c>
      <c r="E403" s="191" t="s">
        <v>564</v>
      </c>
      <c r="F403" s="192" t="s">
        <v>565</v>
      </c>
      <c r="G403" s="193" t="s">
        <v>198</v>
      </c>
      <c r="H403" s="194">
        <v>1838.9580000000001</v>
      </c>
      <c r="I403" s="195"/>
      <c r="J403" s="196">
        <f>ROUND(I403*H403,0)</f>
        <v>0</v>
      </c>
      <c r="K403" s="192" t="s">
        <v>160</v>
      </c>
      <c r="L403" s="38"/>
      <c r="M403" s="197" t="s">
        <v>1</v>
      </c>
      <c r="N403" s="198" t="s">
        <v>43</v>
      </c>
      <c r="O403" s="70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01" t="s">
        <v>161</v>
      </c>
      <c r="AT403" s="201" t="s">
        <v>156</v>
      </c>
      <c r="AU403" s="201" t="s">
        <v>87</v>
      </c>
      <c r="AY403" s="16" t="s">
        <v>154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16" t="s">
        <v>87</v>
      </c>
      <c r="BK403" s="202">
        <f>ROUND(I403*H403,0)</f>
        <v>0</v>
      </c>
      <c r="BL403" s="16" t="s">
        <v>161</v>
      </c>
      <c r="BM403" s="201" t="s">
        <v>566</v>
      </c>
    </row>
    <row r="404" spans="1:65" s="2" customFormat="1" ht="16.5" customHeight="1">
      <c r="A404" s="33"/>
      <c r="B404" s="34"/>
      <c r="C404" s="190" t="s">
        <v>567</v>
      </c>
      <c r="D404" s="190" t="s">
        <v>156</v>
      </c>
      <c r="E404" s="191" t="s">
        <v>568</v>
      </c>
      <c r="F404" s="192" t="s">
        <v>569</v>
      </c>
      <c r="G404" s="193" t="s">
        <v>224</v>
      </c>
      <c r="H404" s="194">
        <v>934.56</v>
      </c>
      <c r="I404" s="195"/>
      <c r="J404" s="196">
        <f>ROUND(I404*H404,0)</f>
        <v>0</v>
      </c>
      <c r="K404" s="192" t="s">
        <v>160</v>
      </c>
      <c r="L404" s="38"/>
      <c r="M404" s="197" t="s">
        <v>1</v>
      </c>
      <c r="N404" s="198" t="s">
        <v>43</v>
      </c>
      <c r="O404" s="70"/>
      <c r="P404" s="199">
        <f>O404*H404</f>
        <v>0</v>
      </c>
      <c r="Q404" s="199">
        <v>0</v>
      </c>
      <c r="R404" s="199">
        <f>Q404*H404</f>
        <v>0</v>
      </c>
      <c r="S404" s="199">
        <v>0</v>
      </c>
      <c r="T404" s="200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201" t="s">
        <v>161</v>
      </c>
      <c r="AT404" s="201" t="s">
        <v>156</v>
      </c>
      <c r="AU404" s="201" t="s">
        <v>87</v>
      </c>
      <c r="AY404" s="16" t="s">
        <v>154</v>
      </c>
      <c r="BE404" s="202">
        <f>IF(N404="základní",J404,0)</f>
        <v>0</v>
      </c>
      <c r="BF404" s="202">
        <f>IF(N404="snížená",J404,0)</f>
        <v>0</v>
      </c>
      <c r="BG404" s="202">
        <f>IF(N404="zákl. přenesená",J404,0)</f>
        <v>0</v>
      </c>
      <c r="BH404" s="202">
        <f>IF(N404="sníž. přenesená",J404,0)</f>
        <v>0</v>
      </c>
      <c r="BI404" s="202">
        <f>IF(N404="nulová",J404,0)</f>
        <v>0</v>
      </c>
      <c r="BJ404" s="16" t="s">
        <v>87</v>
      </c>
      <c r="BK404" s="202">
        <f>ROUND(I404*H404,0)</f>
        <v>0</v>
      </c>
      <c r="BL404" s="16" t="s">
        <v>161</v>
      </c>
      <c r="BM404" s="201" t="s">
        <v>570</v>
      </c>
    </row>
    <row r="405" spans="1:65" s="13" customFormat="1" ht="11.25">
      <c r="B405" s="203"/>
      <c r="C405" s="204"/>
      <c r="D405" s="205" t="s">
        <v>163</v>
      </c>
      <c r="E405" s="206" t="s">
        <v>1</v>
      </c>
      <c r="F405" s="207" t="s">
        <v>571</v>
      </c>
      <c r="G405" s="204"/>
      <c r="H405" s="208">
        <v>934.56</v>
      </c>
      <c r="I405" s="209"/>
      <c r="J405" s="204"/>
      <c r="K405" s="204"/>
      <c r="L405" s="210"/>
      <c r="M405" s="211"/>
      <c r="N405" s="212"/>
      <c r="O405" s="212"/>
      <c r="P405" s="212"/>
      <c r="Q405" s="212"/>
      <c r="R405" s="212"/>
      <c r="S405" s="212"/>
      <c r="T405" s="213"/>
      <c r="AT405" s="214" t="s">
        <v>163</v>
      </c>
      <c r="AU405" s="214" t="s">
        <v>87</v>
      </c>
      <c r="AV405" s="13" t="s">
        <v>87</v>
      </c>
      <c r="AW405" s="13" t="s">
        <v>33</v>
      </c>
      <c r="AX405" s="13" t="s">
        <v>77</v>
      </c>
      <c r="AY405" s="214" t="s">
        <v>154</v>
      </c>
    </row>
    <row r="406" spans="1:65" s="2" customFormat="1" ht="16.5" customHeight="1">
      <c r="A406" s="33"/>
      <c r="B406" s="34"/>
      <c r="C406" s="190" t="s">
        <v>572</v>
      </c>
      <c r="D406" s="190" t="s">
        <v>156</v>
      </c>
      <c r="E406" s="191" t="s">
        <v>573</v>
      </c>
      <c r="F406" s="192" t="s">
        <v>574</v>
      </c>
      <c r="G406" s="193" t="s">
        <v>224</v>
      </c>
      <c r="H406" s="194">
        <v>56073.599999999999</v>
      </c>
      <c r="I406" s="195"/>
      <c r="J406" s="196">
        <f>ROUND(I406*H406,0)</f>
        <v>0</v>
      </c>
      <c r="K406" s="192" t="s">
        <v>160</v>
      </c>
      <c r="L406" s="38"/>
      <c r="M406" s="197" t="s">
        <v>1</v>
      </c>
      <c r="N406" s="198" t="s">
        <v>43</v>
      </c>
      <c r="O406" s="70"/>
      <c r="P406" s="199">
        <f>O406*H406</f>
        <v>0</v>
      </c>
      <c r="Q406" s="199">
        <v>0</v>
      </c>
      <c r="R406" s="199">
        <f>Q406*H406</f>
        <v>0</v>
      </c>
      <c r="S406" s="199">
        <v>0</v>
      </c>
      <c r="T406" s="200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201" t="s">
        <v>161</v>
      </c>
      <c r="AT406" s="201" t="s">
        <v>156</v>
      </c>
      <c r="AU406" s="201" t="s">
        <v>87</v>
      </c>
      <c r="AY406" s="16" t="s">
        <v>154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16" t="s">
        <v>87</v>
      </c>
      <c r="BK406" s="202">
        <f>ROUND(I406*H406,0)</f>
        <v>0</v>
      </c>
      <c r="BL406" s="16" t="s">
        <v>161</v>
      </c>
      <c r="BM406" s="201" t="s">
        <v>575</v>
      </c>
    </row>
    <row r="407" spans="1:65" s="13" customFormat="1" ht="11.25">
      <c r="B407" s="203"/>
      <c r="C407" s="204"/>
      <c r="D407" s="205" t="s">
        <v>163</v>
      </c>
      <c r="E407" s="206" t="s">
        <v>1</v>
      </c>
      <c r="F407" s="207" t="s">
        <v>576</v>
      </c>
      <c r="G407" s="204"/>
      <c r="H407" s="208">
        <v>56073.599999999999</v>
      </c>
      <c r="I407" s="209"/>
      <c r="J407" s="204"/>
      <c r="K407" s="204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163</v>
      </c>
      <c r="AU407" s="214" t="s">
        <v>87</v>
      </c>
      <c r="AV407" s="13" t="s">
        <v>87</v>
      </c>
      <c r="AW407" s="13" t="s">
        <v>33</v>
      </c>
      <c r="AX407" s="13" t="s">
        <v>77</v>
      </c>
      <c r="AY407" s="214" t="s">
        <v>154</v>
      </c>
    </row>
    <row r="408" spans="1:65" s="2" customFormat="1" ht="16.5" customHeight="1">
      <c r="A408" s="33"/>
      <c r="B408" s="34"/>
      <c r="C408" s="190" t="s">
        <v>577</v>
      </c>
      <c r="D408" s="190" t="s">
        <v>156</v>
      </c>
      <c r="E408" s="191" t="s">
        <v>578</v>
      </c>
      <c r="F408" s="192" t="s">
        <v>579</v>
      </c>
      <c r="G408" s="193" t="s">
        <v>224</v>
      </c>
      <c r="H408" s="194">
        <v>934.56</v>
      </c>
      <c r="I408" s="195"/>
      <c r="J408" s="196">
        <f>ROUND(I408*H408,0)</f>
        <v>0</v>
      </c>
      <c r="K408" s="192" t="s">
        <v>160</v>
      </c>
      <c r="L408" s="38"/>
      <c r="M408" s="197" t="s">
        <v>1</v>
      </c>
      <c r="N408" s="198" t="s">
        <v>43</v>
      </c>
      <c r="O408" s="70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01" t="s">
        <v>161</v>
      </c>
      <c r="AT408" s="201" t="s">
        <v>156</v>
      </c>
      <c r="AU408" s="201" t="s">
        <v>87</v>
      </c>
      <c r="AY408" s="16" t="s">
        <v>154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6" t="s">
        <v>87</v>
      </c>
      <c r="BK408" s="202">
        <f>ROUND(I408*H408,0)</f>
        <v>0</v>
      </c>
      <c r="BL408" s="16" t="s">
        <v>161</v>
      </c>
      <c r="BM408" s="201" t="s">
        <v>580</v>
      </c>
    </row>
    <row r="409" spans="1:65" s="2" customFormat="1" ht="16.5" customHeight="1">
      <c r="A409" s="33"/>
      <c r="B409" s="34"/>
      <c r="C409" s="190" t="s">
        <v>581</v>
      </c>
      <c r="D409" s="190" t="s">
        <v>156</v>
      </c>
      <c r="E409" s="191" t="s">
        <v>582</v>
      </c>
      <c r="F409" s="192" t="s">
        <v>583</v>
      </c>
      <c r="G409" s="193" t="s">
        <v>198</v>
      </c>
      <c r="H409" s="194">
        <v>1838.9580000000001</v>
      </c>
      <c r="I409" s="195"/>
      <c r="J409" s="196">
        <f>ROUND(I409*H409,0)</f>
        <v>0</v>
      </c>
      <c r="K409" s="192" t="s">
        <v>160</v>
      </c>
      <c r="L409" s="38"/>
      <c r="M409" s="197" t="s">
        <v>1</v>
      </c>
      <c r="N409" s="198" t="s">
        <v>43</v>
      </c>
      <c r="O409" s="70"/>
      <c r="P409" s="199">
        <f>O409*H409</f>
        <v>0</v>
      </c>
      <c r="Q409" s="199">
        <v>0</v>
      </c>
      <c r="R409" s="199">
        <f>Q409*H409</f>
        <v>0</v>
      </c>
      <c r="S409" s="199">
        <v>0</v>
      </c>
      <c r="T409" s="200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201" t="s">
        <v>161</v>
      </c>
      <c r="AT409" s="201" t="s">
        <v>156</v>
      </c>
      <c r="AU409" s="201" t="s">
        <v>87</v>
      </c>
      <c r="AY409" s="16" t="s">
        <v>154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16" t="s">
        <v>87</v>
      </c>
      <c r="BK409" s="202">
        <f>ROUND(I409*H409,0)</f>
        <v>0</v>
      </c>
      <c r="BL409" s="16" t="s">
        <v>161</v>
      </c>
      <c r="BM409" s="201" t="s">
        <v>584</v>
      </c>
    </row>
    <row r="410" spans="1:65" s="2" customFormat="1" ht="16.5" customHeight="1">
      <c r="A410" s="33"/>
      <c r="B410" s="34"/>
      <c r="C410" s="190" t="s">
        <v>585</v>
      </c>
      <c r="D410" s="190" t="s">
        <v>156</v>
      </c>
      <c r="E410" s="191" t="s">
        <v>586</v>
      </c>
      <c r="F410" s="192" t="s">
        <v>587</v>
      </c>
      <c r="G410" s="193" t="s">
        <v>198</v>
      </c>
      <c r="H410" s="194">
        <v>167345.17800000001</v>
      </c>
      <c r="I410" s="195"/>
      <c r="J410" s="196">
        <f>ROUND(I410*H410,0)</f>
        <v>0</v>
      </c>
      <c r="K410" s="192" t="s">
        <v>160</v>
      </c>
      <c r="L410" s="38"/>
      <c r="M410" s="197" t="s">
        <v>1</v>
      </c>
      <c r="N410" s="198" t="s">
        <v>43</v>
      </c>
      <c r="O410" s="70"/>
      <c r="P410" s="199">
        <f>O410*H410</f>
        <v>0</v>
      </c>
      <c r="Q410" s="199">
        <v>0</v>
      </c>
      <c r="R410" s="199">
        <f>Q410*H410</f>
        <v>0</v>
      </c>
      <c r="S410" s="199">
        <v>0</v>
      </c>
      <c r="T410" s="200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01" t="s">
        <v>161</v>
      </c>
      <c r="AT410" s="201" t="s">
        <v>156</v>
      </c>
      <c r="AU410" s="201" t="s">
        <v>87</v>
      </c>
      <c r="AY410" s="16" t="s">
        <v>154</v>
      </c>
      <c r="BE410" s="202">
        <f>IF(N410="základní",J410,0)</f>
        <v>0</v>
      </c>
      <c r="BF410" s="202">
        <f>IF(N410="snížená",J410,0)</f>
        <v>0</v>
      </c>
      <c r="BG410" s="202">
        <f>IF(N410="zákl. přenesená",J410,0)</f>
        <v>0</v>
      </c>
      <c r="BH410" s="202">
        <f>IF(N410="sníž. přenesená",J410,0)</f>
        <v>0</v>
      </c>
      <c r="BI410" s="202">
        <f>IF(N410="nulová",J410,0)</f>
        <v>0</v>
      </c>
      <c r="BJ410" s="16" t="s">
        <v>87</v>
      </c>
      <c r="BK410" s="202">
        <f>ROUND(I410*H410,0)</f>
        <v>0</v>
      </c>
      <c r="BL410" s="16" t="s">
        <v>161</v>
      </c>
      <c r="BM410" s="201" t="s">
        <v>588</v>
      </c>
    </row>
    <row r="411" spans="1:65" s="13" customFormat="1" ht="11.25">
      <c r="B411" s="203"/>
      <c r="C411" s="204"/>
      <c r="D411" s="205" t="s">
        <v>163</v>
      </c>
      <c r="E411" s="206" t="s">
        <v>1</v>
      </c>
      <c r="F411" s="207" t="s">
        <v>562</v>
      </c>
      <c r="G411" s="204"/>
      <c r="H411" s="208">
        <v>167345.17800000001</v>
      </c>
      <c r="I411" s="209"/>
      <c r="J411" s="204"/>
      <c r="K411" s="204"/>
      <c r="L411" s="210"/>
      <c r="M411" s="211"/>
      <c r="N411" s="212"/>
      <c r="O411" s="212"/>
      <c r="P411" s="212"/>
      <c r="Q411" s="212"/>
      <c r="R411" s="212"/>
      <c r="S411" s="212"/>
      <c r="T411" s="213"/>
      <c r="AT411" s="214" t="s">
        <v>163</v>
      </c>
      <c r="AU411" s="214" t="s">
        <v>87</v>
      </c>
      <c r="AV411" s="13" t="s">
        <v>87</v>
      </c>
      <c r="AW411" s="13" t="s">
        <v>33</v>
      </c>
      <c r="AX411" s="13" t="s">
        <v>77</v>
      </c>
      <c r="AY411" s="214" t="s">
        <v>154</v>
      </c>
    </row>
    <row r="412" spans="1:65" s="2" customFormat="1" ht="16.5" customHeight="1">
      <c r="A412" s="33"/>
      <c r="B412" s="34"/>
      <c r="C412" s="190" t="s">
        <v>589</v>
      </c>
      <c r="D412" s="190" t="s">
        <v>156</v>
      </c>
      <c r="E412" s="191" t="s">
        <v>590</v>
      </c>
      <c r="F412" s="192" t="s">
        <v>591</v>
      </c>
      <c r="G412" s="193" t="s">
        <v>198</v>
      </c>
      <c r="H412" s="194">
        <v>1838.9580000000001</v>
      </c>
      <c r="I412" s="195"/>
      <c r="J412" s="196">
        <f>ROUND(I412*H412,0)</f>
        <v>0</v>
      </c>
      <c r="K412" s="192" t="s">
        <v>160</v>
      </c>
      <c r="L412" s="38"/>
      <c r="M412" s="197" t="s">
        <v>1</v>
      </c>
      <c r="N412" s="198" t="s">
        <v>43</v>
      </c>
      <c r="O412" s="70"/>
      <c r="P412" s="199">
        <f>O412*H412</f>
        <v>0</v>
      </c>
      <c r="Q412" s="199">
        <v>0</v>
      </c>
      <c r="R412" s="199">
        <f>Q412*H412</f>
        <v>0</v>
      </c>
      <c r="S412" s="199">
        <v>0</v>
      </c>
      <c r="T412" s="200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201" t="s">
        <v>161</v>
      </c>
      <c r="AT412" s="201" t="s">
        <v>156</v>
      </c>
      <c r="AU412" s="201" t="s">
        <v>87</v>
      </c>
      <c r="AY412" s="16" t="s">
        <v>154</v>
      </c>
      <c r="BE412" s="202">
        <f>IF(N412="základní",J412,0)</f>
        <v>0</v>
      </c>
      <c r="BF412" s="202">
        <f>IF(N412="snížená",J412,0)</f>
        <v>0</v>
      </c>
      <c r="BG412" s="202">
        <f>IF(N412="zákl. přenesená",J412,0)</f>
        <v>0</v>
      </c>
      <c r="BH412" s="202">
        <f>IF(N412="sníž. přenesená",J412,0)</f>
        <v>0</v>
      </c>
      <c r="BI412" s="202">
        <f>IF(N412="nulová",J412,0)</f>
        <v>0</v>
      </c>
      <c r="BJ412" s="16" t="s">
        <v>87</v>
      </c>
      <c r="BK412" s="202">
        <f>ROUND(I412*H412,0)</f>
        <v>0</v>
      </c>
      <c r="BL412" s="16" t="s">
        <v>161</v>
      </c>
      <c r="BM412" s="201" t="s">
        <v>592</v>
      </c>
    </row>
    <row r="413" spans="1:65" s="2" customFormat="1" ht="16.5" customHeight="1">
      <c r="A413" s="33"/>
      <c r="B413" s="34"/>
      <c r="C413" s="190" t="s">
        <v>593</v>
      </c>
      <c r="D413" s="190" t="s">
        <v>156</v>
      </c>
      <c r="E413" s="191" t="s">
        <v>594</v>
      </c>
      <c r="F413" s="192" t="s">
        <v>595</v>
      </c>
      <c r="G413" s="193" t="s">
        <v>224</v>
      </c>
      <c r="H413" s="194">
        <v>6</v>
      </c>
      <c r="I413" s="195"/>
      <c r="J413" s="196">
        <f>ROUND(I413*H413,0)</f>
        <v>0</v>
      </c>
      <c r="K413" s="192" t="s">
        <v>160</v>
      </c>
      <c r="L413" s="38"/>
      <c r="M413" s="197" t="s">
        <v>1</v>
      </c>
      <c r="N413" s="198" t="s">
        <v>43</v>
      </c>
      <c r="O413" s="70"/>
      <c r="P413" s="199">
        <f>O413*H413</f>
        <v>0</v>
      </c>
      <c r="Q413" s="199">
        <v>0</v>
      </c>
      <c r="R413" s="199">
        <f>Q413*H413</f>
        <v>0</v>
      </c>
      <c r="S413" s="199">
        <v>0</v>
      </c>
      <c r="T413" s="200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01" t="s">
        <v>161</v>
      </c>
      <c r="AT413" s="201" t="s">
        <v>156</v>
      </c>
      <c r="AU413" s="201" t="s">
        <v>87</v>
      </c>
      <c r="AY413" s="16" t="s">
        <v>154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16" t="s">
        <v>87</v>
      </c>
      <c r="BK413" s="202">
        <f>ROUND(I413*H413,0)</f>
        <v>0</v>
      </c>
      <c r="BL413" s="16" t="s">
        <v>161</v>
      </c>
      <c r="BM413" s="201" t="s">
        <v>596</v>
      </c>
    </row>
    <row r="414" spans="1:65" s="13" customFormat="1" ht="11.25">
      <c r="B414" s="203"/>
      <c r="C414" s="204"/>
      <c r="D414" s="205" t="s">
        <v>163</v>
      </c>
      <c r="E414" s="206" t="s">
        <v>1</v>
      </c>
      <c r="F414" s="207" t="s">
        <v>597</v>
      </c>
      <c r="G414" s="204"/>
      <c r="H414" s="208">
        <v>6</v>
      </c>
      <c r="I414" s="209"/>
      <c r="J414" s="204"/>
      <c r="K414" s="204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163</v>
      </c>
      <c r="AU414" s="214" t="s">
        <v>87</v>
      </c>
      <c r="AV414" s="13" t="s">
        <v>87</v>
      </c>
      <c r="AW414" s="13" t="s">
        <v>33</v>
      </c>
      <c r="AX414" s="13" t="s">
        <v>77</v>
      </c>
      <c r="AY414" s="214" t="s">
        <v>154</v>
      </c>
    </row>
    <row r="415" spans="1:65" s="2" customFormat="1" ht="16.5" customHeight="1">
      <c r="A415" s="33"/>
      <c r="B415" s="34"/>
      <c r="C415" s="190" t="s">
        <v>598</v>
      </c>
      <c r="D415" s="190" t="s">
        <v>156</v>
      </c>
      <c r="E415" s="191" t="s">
        <v>599</v>
      </c>
      <c r="F415" s="192" t="s">
        <v>600</v>
      </c>
      <c r="G415" s="193" t="s">
        <v>224</v>
      </c>
      <c r="H415" s="194">
        <v>546</v>
      </c>
      <c r="I415" s="195"/>
      <c r="J415" s="196">
        <f>ROUND(I415*H415,0)</f>
        <v>0</v>
      </c>
      <c r="K415" s="192" t="s">
        <v>160</v>
      </c>
      <c r="L415" s="38"/>
      <c r="M415" s="197" t="s">
        <v>1</v>
      </c>
      <c r="N415" s="198" t="s">
        <v>43</v>
      </c>
      <c r="O415" s="70"/>
      <c r="P415" s="199">
        <f>O415*H415</f>
        <v>0</v>
      </c>
      <c r="Q415" s="199">
        <v>0</v>
      </c>
      <c r="R415" s="199">
        <f>Q415*H415</f>
        <v>0</v>
      </c>
      <c r="S415" s="199">
        <v>0</v>
      </c>
      <c r="T415" s="200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01" t="s">
        <v>161</v>
      </c>
      <c r="AT415" s="201" t="s">
        <v>156</v>
      </c>
      <c r="AU415" s="201" t="s">
        <v>87</v>
      </c>
      <c r="AY415" s="16" t="s">
        <v>154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16" t="s">
        <v>87</v>
      </c>
      <c r="BK415" s="202">
        <f>ROUND(I415*H415,0)</f>
        <v>0</v>
      </c>
      <c r="BL415" s="16" t="s">
        <v>161</v>
      </c>
      <c r="BM415" s="201" t="s">
        <v>601</v>
      </c>
    </row>
    <row r="416" spans="1:65" s="13" customFormat="1" ht="11.25">
      <c r="B416" s="203"/>
      <c r="C416" s="204"/>
      <c r="D416" s="205" t="s">
        <v>163</v>
      </c>
      <c r="E416" s="206" t="s">
        <v>1</v>
      </c>
      <c r="F416" s="207" t="s">
        <v>602</v>
      </c>
      <c r="G416" s="204"/>
      <c r="H416" s="208">
        <v>546</v>
      </c>
      <c r="I416" s="209"/>
      <c r="J416" s="204"/>
      <c r="K416" s="204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163</v>
      </c>
      <c r="AU416" s="214" t="s">
        <v>87</v>
      </c>
      <c r="AV416" s="13" t="s">
        <v>87</v>
      </c>
      <c r="AW416" s="13" t="s">
        <v>33</v>
      </c>
      <c r="AX416" s="13" t="s">
        <v>77</v>
      </c>
      <c r="AY416" s="214" t="s">
        <v>154</v>
      </c>
    </row>
    <row r="417" spans="1:65" s="2" customFormat="1" ht="16.5" customHeight="1">
      <c r="A417" s="33"/>
      <c r="B417" s="34"/>
      <c r="C417" s="190" t="s">
        <v>603</v>
      </c>
      <c r="D417" s="190" t="s">
        <v>156</v>
      </c>
      <c r="E417" s="191" t="s">
        <v>604</v>
      </c>
      <c r="F417" s="192" t="s">
        <v>605</v>
      </c>
      <c r="G417" s="193" t="s">
        <v>224</v>
      </c>
      <c r="H417" s="194">
        <v>6</v>
      </c>
      <c r="I417" s="195"/>
      <c r="J417" s="196">
        <f>ROUND(I417*H417,0)</f>
        <v>0</v>
      </c>
      <c r="K417" s="192" t="s">
        <v>160</v>
      </c>
      <c r="L417" s="38"/>
      <c r="M417" s="197" t="s">
        <v>1</v>
      </c>
      <c r="N417" s="198" t="s">
        <v>43</v>
      </c>
      <c r="O417" s="70"/>
      <c r="P417" s="199">
        <f>O417*H417</f>
        <v>0</v>
      </c>
      <c r="Q417" s="199">
        <v>0</v>
      </c>
      <c r="R417" s="199">
        <f>Q417*H417</f>
        <v>0</v>
      </c>
      <c r="S417" s="199">
        <v>0</v>
      </c>
      <c r="T417" s="200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01" t="s">
        <v>161</v>
      </c>
      <c r="AT417" s="201" t="s">
        <v>156</v>
      </c>
      <c r="AU417" s="201" t="s">
        <v>87</v>
      </c>
      <c r="AY417" s="16" t="s">
        <v>154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6" t="s">
        <v>87</v>
      </c>
      <c r="BK417" s="202">
        <f>ROUND(I417*H417,0)</f>
        <v>0</v>
      </c>
      <c r="BL417" s="16" t="s">
        <v>161</v>
      </c>
      <c r="BM417" s="201" t="s">
        <v>606</v>
      </c>
    </row>
    <row r="418" spans="1:65" s="2" customFormat="1" ht="21.75" customHeight="1">
      <c r="A418" s="33"/>
      <c r="B418" s="34"/>
      <c r="C418" s="190" t="s">
        <v>607</v>
      </c>
      <c r="D418" s="190" t="s">
        <v>156</v>
      </c>
      <c r="E418" s="191" t="s">
        <v>608</v>
      </c>
      <c r="F418" s="192" t="s">
        <v>609</v>
      </c>
      <c r="G418" s="193" t="s">
        <v>198</v>
      </c>
      <c r="H418" s="194">
        <v>139.87200000000001</v>
      </c>
      <c r="I418" s="195"/>
      <c r="J418" s="196">
        <f>ROUND(I418*H418,0)</f>
        <v>0</v>
      </c>
      <c r="K418" s="192" t="s">
        <v>160</v>
      </c>
      <c r="L418" s="38"/>
      <c r="M418" s="197" t="s">
        <v>1</v>
      </c>
      <c r="N418" s="198" t="s">
        <v>43</v>
      </c>
      <c r="O418" s="70"/>
      <c r="P418" s="199">
        <f>O418*H418</f>
        <v>0</v>
      </c>
      <c r="Q418" s="199">
        <v>1.2999999999999999E-4</v>
      </c>
      <c r="R418" s="199">
        <f>Q418*H418</f>
        <v>1.8183359999999999E-2</v>
      </c>
      <c r="S418" s="199">
        <v>0</v>
      </c>
      <c r="T418" s="200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201" t="s">
        <v>161</v>
      </c>
      <c r="AT418" s="201" t="s">
        <v>156</v>
      </c>
      <c r="AU418" s="201" t="s">
        <v>87</v>
      </c>
      <c r="AY418" s="16" t="s">
        <v>154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16" t="s">
        <v>87</v>
      </c>
      <c r="BK418" s="202">
        <f>ROUND(I418*H418,0)</f>
        <v>0</v>
      </c>
      <c r="BL418" s="16" t="s">
        <v>161</v>
      </c>
      <c r="BM418" s="201" t="s">
        <v>610</v>
      </c>
    </row>
    <row r="419" spans="1:65" s="13" customFormat="1" ht="11.25">
      <c r="B419" s="203"/>
      <c r="C419" s="204"/>
      <c r="D419" s="205" t="s">
        <v>163</v>
      </c>
      <c r="E419" s="206" t="s">
        <v>1</v>
      </c>
      <c r="F419" s="207" t="s">
        <v>611</v>
      </c>
      <c r="G419" s="204"/>
      <c r="H419" s="208">
        <v>132.19200000000001</v>
      </c>
      <c r="I419" s="209"/>
      <c r="J419" s="204"/>
      <c r="K419" s="204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163</v>
      </c>
      <c r="AU419" s="214" t="s">
        <v>87</v>
      </c>
      <c r="AV419" s="13" t="s">
        <v>87</v>
      </c>
      <c r="AW419" s="13" t="s">
        <v>33</v>
      </c>
      <c r="AX419" s="13" t="s">
        <v>77</v>
      </c>
      <c r="AY419" s="214" t="s">
        <v>154</v>
      </c>
    </row>
    <row r="420" spans="1:65" s="13" customFormat="1" ht="11.25">
      <c r="B420" s="203"/>
      <c r="C420" s="204"/>
      <c r="D420" s="205" t="s">
        <v>163</v>
      </c>
      <c r="E420" s="206" t="s">
        <v>1</v>
      </c>
      <c r="F420" s="207" t="s">
        <v>612</v>
      </c>
      <c r="G420" s="204"/>
      <c r="H420" s="208">
        <v>7.68</v>
      </c>
      <c r="I420" s="209"/>
      <c r="J420" s="204"/>
      <c r="K420" s="204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163</v>
      </c>
      <c r="AU420" s="214" t="s">
        <v>87</v>
      </c>
      <c r="AV420" s="13" t="s">
        <v>87</v>
      </c>
      <c r="AW420" s="13" t="s">
        <v>33</v>
      </c>
      <c r="AX420" s="13" t="s">
        <v>77</v>
      </c>
      <c r="AY420" s="214" t="s">
        <v>154</v>
      </c>
    </row>
    <row r="421" spans="1:65" s="2" customFormat="1" ht="16.5" customHeight="1">
      <c r="A421" s="33"/>
      <c r="B421" s="34"/>
      <c r="C421" s="190" t="s">
        <v>613</v>
      </c>
      <c r="D421" s="190" t="s">
        <v>156</v>
      </c>
      <c r="E421" s="191" t="s">
        <v>614</v>
      </c>
      <c r="F421" s="192" t="s">
        <v>615</v>
      </c>
      <c r="G421" s="193" t="s">
        <v>198</v>
      </c>
      <c r="H421" s="194">
        <v>4.5</v>
      </c>
      <c r="I421" s="195"/>
      <c r="J421" s="196">
        <f>ROUND(I421*H421,0)</f>
        <v>0</v>
      </c>
      <c r="K421" s="192" t="s">
        <v>160</v>
      </c>
      <c r="L421" s="38"/>
      <c r="M421" s="197" t="s">
        <v>1</v>
      </c>
      <c r="N421" s="198" t="s">
        <v>43</v>
      </c>
      <c r="O421" s="70"/>
      <c r="P421" s="199">
        <f>O421*H421</f>
        <v>0</v>
      </c>
      <c r="Q421" s="199">
        <v>4.0000000000000003E-5</v>
      </c>
      <c r="R421" s="199">
        <f>Q421*H421</f>
        <v>1.8000000000000001E-4</v>
      </c>
      <c r="S421" s="199">
        <v>0</v>
      </c>
      <c r="T421" s="200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201" t="s">
        <v>161</v>
      </c>
      <c r="AT421" s="201" t="s">
        <v>156</v>
      </c>
      <c r="AU421" s="201" t="s">
        <v>87</v>
      </c>
      <c r="AY421" s="16" t="s">
        <v>154</v>
      </c>
      <c r="BE421" s="202">
        <f>IF(N421="základní",J421,0)</f>
        <v>0</v>
      </c>
      <c r="BF421" s="202">
        <f>IF(N421="snížená",J421,0)</f>
        <v>0</v>
      </c>
      <c r="BG421" s="202">
        <f>IF(N421="zákl. přenesená",J421,0)</f>
        <v>0</v>
      </c>
      <c r="BH421" s="202">
        <f>IF(N421="sníž. přenesená",J421,0)</f>
        <v>0</v>
      </c>
      <c r="BI421" s="202">
        <f>IF(N421="nulová",J421,0)</f>
        <v>0</v>
      </c>
      <c r="BJ421" s="16" t="s">
        <v>87</v>
      </c>
      <c r="BK421" s="202">
        <f>ROUND(I421*H421,0)</f>
        <v>0</v>
      </c>
      <c r="BL421" s="16" t="s">
        <v>161</v>
      </c>
      <c r="BM421" s="201" t="s">
        <v>616</v>
      </c>
    </row>
    <row r="422" spans="1:65" s="13" customFormat="1" ht="11.25">
      <c r="B422" s="203"/>
      <c r="C422" s="204"/>
      <c r="D422" s="205" t="s">
        <v>163</v>
      </c>
      <c r="E422" s="206" t="s">
        <v>1</v>
      </c>
      <c r="F422" s="207" t="s">
        <v>251</v>
      </c>
      <c r="G422" s="204"/>
      <c r="H422" s="208">
        <v>4.5</v>
      </c>
      <c r="I422" s="209"/>
      <c r="J422" s="204"/>
      <c r="K422" s="204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163</v>
      </c>
      <c r="AU422" s="214" t="s">
        <v>87</v>
      </c>
      <c r="AV422" s="13" t="s">
        <v>87</v>
      </c>
      <c r="AW422" s="13" t="s">
        <v>33</v>
      </c>
      <c r="AX422" s="13" t="s">
        <v>77</v>
      </c>
      <c r="AY422" s="214" t="s">
        <v>154</v>
      </c>
    </row>
    <row r="423" spans="1:65" s="2" customFormat="1" ht="16.5" customHeight="1">
      <c r="A423" s="33"/>
      <c r="B423" s="34"/>
      <c r="C423" s="190" t="s">
        <v>617</v>
      </c>
      <c r="D423" s="190" t="s">
        <v>156</v>
      </c>
      <c r="E423" s="191" t="s">
        <v>618</v>
      </c>
      <c r="F423" s="192" t="s">
        <v>619</v>
      </c>
      <c r="G423" s="193" t="s">
        <v>219</v>
      </c>
      <c r="H423" s="194">
        <v>128</v>
      </c>
      <c r="I423" s="195"/>
      <c r="J423" s="196">
        <f>ROUND(I423*H423,0)</f>
        <v>0</v>
      </c>
      <c r="K423" s="192" t="s">
        <v>160</v>
      </c>
      <c r="L423" s="38"/>
      <c r="M423" s="197" t="s">
        <v>1</v>
      </c>
      <c r="N423" s="198" t="s">
        <v>43</v>
      </c>
      <c r="O423" s="70"/>
      <c r="P423" s="199">
        <f>O423*H423</f>
        <v>0</v>
      </c>
      <c r="Q423" s="199">
        <v>1.0000000000000001E-5</v>
      </c>
      <c r="R423" s="199">
        <f>Q423*H423</f>
        <v>1.2800000000000001E-3</v>
      </c>
      <c r="S423" s="199">
        <v>0</v>
      </c>
      <c r="T423" s="200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201" t="s">
        <v>161</v>
      </c>
      <c r="AT423" s="201" t="s">
        <v>156</v>
      </c>
      <c r="AU423" s="201" t="s">
        <v>87</v>
      </c>
      <c r="AY423" s="16" t="s">
        <v>154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16" t="s">
        <v>87</v>
      </c>
      <c r="BK423" s="202">
        <f>ROUND(I423*H423,0)</f>
        <v>0</v>
      </c>
      <c r="BL423" s="16" t="s">
        <v>161</v>
      </c>
      <c r="BM423" s="201" t="s">
        <v>620</v>
      </c>
    </row>
    <row r="424" spans="1:65" s="13" customFormat="1" ht="11.25">
      <c r="B424" s="203"/>
      <c r="C424" s="204"/>
      <c r="D424" s="205" t="s">
        <v>163</v>
      </c>
      <c r="E424" s="206" t="s">
        <v>1</v>
      </c>
      <c r="F424" s="207" t="s">
        <v>621</v>
      </c>
      <c r="G424" s="204"/>
      <c r="H424" s="208">
        <v>128</v>
      </c>
      <c r="I424" s="209"/>
      <c r="J424" s="204"/>
      <c r="K424" s="204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163</v>
      </c>
      <c r="AU424" s="214" t="s">
        <v>87</v>
      </c>
      <c r="AV424" s="13" t="s">
        <v>87</v>
      </c>
      <c r="AW424" s="13" t="s">
        <v>33</v>
      </c>
      <c r="AX424" s="13" t="s">
        <v>77</v>
      </c>
      <c r="AY424" s="214" t="s">
        <v>154</v>
      </c>
    </row>
    <row r="425" spans="1:65" s="2" customFormat="1" ht="16.5" customHeight="1">
      <c r="A425" s="33"/>
      <c r="B425" s="34"/>
      <c r="C425" s="190" t="s">
        <v>622</v>
      </c>
      <c r="D425" s="190" t="s">
        <v>156</v>
      </c>
      <c r="E425" s="191" t="s">
        <v>623</v>
      </c>
      <c r="F425" s="192" t="s">
        <v>624</v>
      </c>
      <c r="G425" s="193" t="s">
        <v>219</v>
      </c>
      <c r="H425" s="194">
        <v>128</v>
      </c>
      <c r="I425" s="195"/>
      <c r="J425" s="196">
        <f>ROUND(I425*H425,0)</f>
        <v>0</v>
      </c>
      <c r="K425" s="192" t="s">
        <v>160</v>
      </c>
      <c r="L425" s="38"/>
      <c r="M425" s="197" t="s">
        <v>1</v>
      </c>
      <c r="N425" s="198" t="s">
        <v>43</v>
      </c>
      <c r="O425" s="70"/>
      <c r="P425" s="199">
        <f>O425*H425</f>
        <v>0</v>
      </c>
      <c r="Q425" s="199">
        <v>1.2999999999999999E-4</v>
      </c>
      <c r="R425" s="199">
        <f>Q425*H425</f>
        <v>1.6639999999999999E-2</v>
      </c>
      <c r="S425" s="199">
        <v>0</v>
      </c>
      <c r="T425" s="20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01" t="s">
        <v>161</v>
      </c>
      <c r="AT425" s="201" t="s">
        <v>156</v>
      </c>
      <c r="AU425" s="201" t="s">
        <v>87</v>
      </c>
      <c r="AY425" s="16" t="s">
        <v>154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6" t="s">
        <v>87</v>
      </c>
      <c r="BK425" s="202">
        <f>ROUND(I425*H425,0)</f>
        <v>0</v>
      </c>
      <c r="BL425" s="16" t="s">
        <v>161</v>
      </c>
      <c r="BM425" s="201" t="s">
        <v>625</v>
      </c>
    </row>
    <row r="426" spans="1:65" s="13" customFormat="1" ht="11.25">
      <c r="B426" s="203"/>
      <c r="C426" s="204"/>
      <c r="D426" s="205" t="s">
        <v>163</v>
      </c>
      <c r="E426" s="206" t="s">
        <v>1</v>
      </c>
      <c r="F426" s="207" t="s">
        <v>621</v>
      </c>
      <c r="G426" s="204"/>
      <c r="H426" s="208">
        <v>128</v>
      </c>
      <c r="I426" s="209"/>
      <c r="J426" s="204"/>
      <c r="K426" s="204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163</v>
      </c>
      <c r="AU426" s="214" t="s">
        <v>87</v>
      </c>
      <c r="AV426" s="13" t="s">
        <v>87</v>
      </c>
      <c r="AW426" s="13" t="s">
        <v>33</v>
      </c>
      <c r="AX426" s="13" t="s">
        <v>77</v>
      </c>
      <c r="AY426" s="214" t="s">
        <v>154</v>
      </c>
    </row>
    <row r="427" spans="1:65" s="2" customFormat="1" ht="16.5" customHeight="1">
      <c r="A427" s="33"/>
      <c r="B427" s="34"/>
      <c r="C427" s="190" t="s">
        <v>626</v>
      </c>
      <c r="D427" s="190" t="s">
        <v>156</v>
      </c>
      <c r="E427" s="191" t="s">
        <v>627</v>
      </c>
      <c r="F427" s="192" t="s">
        <v>628</v>
      </c>
      <c r="G427" s="193" t="s">
        <v>198</v>
      </c>
      <c r="H427" s="194">
        <v>13.157999999999999</v>
      </c>
      <c r="I427" s="195"/>
      <c r="J427" s="196">
        <f>ROUND(I427*H427,0)</f>
        <v>0</v>
      </c>
      <c r="K427" s="192" t="s">
        <v>160</v>
      </c>
      <c r="L427" s="38"/>
      <c r="M427" s="197" t="s">
        <v>1</v>
      </c>
      <c r="N427" s="198" t="s">
        <v>43</v>
      </c>
      <c r="O427" s="70"/>
      <c r="P427" s="199">
        <f>O427*H427</f>
        <v>0</v>
      </c>
      <c r="Q427" s="199">
        <v>1.9429999999999999E-2</v>
      </c>
      <c r="R427" s="199">
        <f>Q427*H427</f>
        <v>0.25565993999999997</v>
      </c>
      <c r="S427" s="199">
        <v>0</v>
      </c>
      <c r="T427" s="200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201" t="s">
        <v>161</v>
      </c>
      <c r="AT427" s="201" t="s">
        <v>156</v>
      </c>
      <c r="AU427" s="201" t="s">
        <v>87</v>
      </c>
      <c r="AY427" s="16" t="s">
        <v>154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6" t="s">
        <v>87</v>
      </c>
      <c r="BK427" s="202">
        <f>ROUND(I427*H427,0)</f>
        <v>0</v>
      </c>
      <c r="BL427" s="16" t="s">
        <v>161</v>
      </c>
      <c r="BM427" s="201" t="s">
        <v>629</v>
      </c>
    </row>
    <row r="428" spans="1:65" s="2" customFormat="1" ht="16.5" customHeight="1">
      <c r="A428" s="33"/>
      <c r="B428" s="34"/>
      <c r="C428" s="190" t="s">
        <v>630</v>
      </c>
      <c r="D428" s="190" t="s">
        <v>156</v>
      </c>
      <c r="E428" s="191" t="s">
        <v>631</v>
      </c>
      <c r="F428" s="192" t="s">
        <v>632</v>
      </c>
      <c r="G428" s="193" t="s">
        <v>198</v>
      </c>
      <c r="H428" s="194">
        <v>13.157999999999999</v>
      </c>
      <c r="I428" s="195"/>
      <c r="J428" s="196">
        <f>ROUND(I428*H428,0)</f>
        <v>0</v>
      </c>
      <c r="K428" s="192" t="s">
        <v>160</v>
      </c>
      <c r="L428" s="38"/>
      <c r="M428" s="197" t="s">
        <v>1</v>
      </c>
      <c r="N428" s="198" t="s">
        <v>43</v>
      </c>
      <c r="O428" s="70"/>
      <c r="P428" s="199">
        <f>O428*H428</f>
        <v>0</v>
      </c>
      <c r="Q428" s="199">
        <v>0</v>
      </c>
      <c r="R428" s="199">
        <f>Q428*H428</f>
        <v>0</v>
      </c>
      <c r="S428" s="199">
        <v>0</v>
      </c>
      <c r="T428" s="200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01" t="s">
        <v>161</v>
      </c>
      <c r="AT428" s="201" t="s">
        <v>156</v>
      </c>
      <c r="AU428" s="201" t="s">
        <v>87</v>
      </c>
      <c r="AY428" s="16" t="s">
        <v>154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16" t="s">
        <v>87</v>
      </c>
      <c r="BK428" s="202">
        <f>ROUND(I428*H428,0)</f>
        <v>0</v>
      </c>
      <c r="BL428" s="16" t="s">
        <v>161</v>
      </c>
      <c r="BM428" s="201" t="s">
        <v>633</v>
      </c>
    </row>
    <row r="429" spans="1:65" s="2" customFormat="1" ht="16.5" customHeight="1">
      <c r="A429" s="33"/>
      <c r="B429" s="34"/>
      <c r="C429" s="190" t="s">
        <v>634</v>
      </c>
      <c r="D429" s="190" t="s">
        <v>156</v>
      </c>
      <c r="E429" s="191" t="s">
        <v>635</v>
      </c>
      <c r="F429" s="192" t="s">
        <v>636</v>
      </c>
      <c r="G429" s="193" t="s">
        <v>637</v>
      </c>
      <c r="H429" s="194">
        <v>2</v>
      </c>
      <c r="I429" s="195"/>
      <c r="J429" s="196">
        <f>ROUND(I429*H429,0)</f>
        <v>0</v>
      </c>
      <c r="K429" s="192" t="s">
        <v>1</v>
      </c>
      <c r="L429" s="38"/>
      <c r="M429" s="197" t="s">
        <v>1</v>
      </c>
      <c r="N429" s="198" t="s">
        <v>43</v>
      </c>
      <c r="O429" s="70"/>
      <c r="P429" s="199">
        <f>O429*H429</f>
        <v>0</v>
      </c>
      <c r="Q429" s="199">
        <v>0</v>
      </c>
      <c r="R429" s="199">
        <f>Q429*H429</f>
        <v>0</v>
      </c>
      <c r="S429" s="199">
        <v>0</v>
      </c>
      <c r="T429" s="200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201" t="s">
        <v>161</v>
      </c>
      <c r="AT429" s="201" t="s">
        <v>156</v>
      </c>
      <c r="AU429" s="201" t="s">
        <v>87</v>
      </c>
      <c r="AY429" s="16" t="s">
        <v>154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16" t="s">
        <v>87</v>
      </c>
      <c r="BK429" s="202">
        <f>ROUND(I429*H429,0)</f>
        <v>0</v>
      </c>
      <c r="BL429" s="16" t="s">
        <v>161</v>
      </c>
      <c r="BM429" s="201" t="s">
        <v>638</v>
      </c>
    </row>
    <row r="430" spans="1:65" s="2" customFormat="1" ht="16.5" customHeight="1">
      <c r="A430" s="33"/>
      <c r="B430" s="34"/>
      <c r="C430" s="190" t="s">
        <v>639</v>
      </c>
      <c r="D430" s="190" t="s">
        <v>156</v>
      </c>
      <c r="E430" s="191" t="s">
        <v>640</v>
      </c>
      <c r="F430" s="192" t="s">
        <v>641</v>
      </c>
      <c r="G430" s="193" t="s">
        <v>637</v>
      </c>
      <c r="H430" s="194">
        <v>1</v>
      </c>
      <c r="I430" s="195"/>
      <c r="J430" s="196">
        <f>ROUND(I430*H430,0)</f>
        <v>0</v>
      </c>
      <c r="K430" s="192" t="s">
        <v>1</v>
      </c>
      <c r="L430" s="38"/>
      <c r="M430" s="197" t="s">
        <v>1</v>
      </c>
      <c r="N430" s="198" t="s">
        <v>43</v>
      </c>
      <c r="O430" s="70"/>
      <c r="P430" s="199">
        <f>O430*H430</f>
        <v>0</v>
      </c>
      <c r="Q430" s="199">
        <v>0</v>
      </c>
      <c r="R430" s="199">
        <f>Q430*H430</f>
        <v>0</v>
      </c>
      <c r="S430" s="199">
        <v>0</v>
      </c>
      <c r="T430" s="200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01" t="s">
        <v>161</v>
      </c>
      <c r="AT430" s="201" t="s">
        <v>156</v>
      </c>
      <c r="AU430" s="201" t="s">
        <v>87</v>
      </c>
      <c r="AY430" s="16" t="s">
        <v>154</v>
      </c>
      <c r="BE430" s="202">
        <f>IF(N430="základní",J430,0)</f>
        <v>0</v>
      </c>
      <c r="BF430" s="202">
        <f>IF(N430="snížená",J430,0)</f>
        <v>0</v>
      </c>
      <c r="BG430" s="202">
        <f>IF(N430="zákl. přenesená",J430,0)</f>
        <v>0</v>
      </c>
      <c r="BH430" s="202">
        <f>IF(N430="sníž. přenesená",J430,0)</f>
        <v>0</v>
      </c>
      <c r="BI430" s="202">
        <f>IF(N430="nulová",J430,0)</f>
        <v>0</v>
      </c>
      <c r="BJ430" s="16" t="s">
        <v>87</v>
      </c>
      <c r="BK430" s="202">
        <f>ROUND(I430*H430,0)</f>
        <v>0</v>
      </c>
      <c r="BL430" s="16" t="s">
        <v>161</v>
      </c>
      <c r="BM430" s="201" t="s">
        <v>642</v>
      </c>
    </row>
    <row r="431" spans="1:65" s="12" customFormat="1" ht="22.9" customHeight="1">
      <c r="B431" s="174"/>
      <c r="C431" s="175"/>
      <c r="D431" s="176" t="s">
        <v>76</v>
      </c>
      <c r="E431" s="188" t="s">
        <v>643</v>
      </c>
      <c r="F431" s="188" t="s">
        <v>644</v>
      </c>
      <c r="G431" s="175"/>
      <c r="H431" s="175"/>
      <c r="I431" s="178"/>
      <c r="J431" s="189">
        <f>BK431</f>
        <v>0</v>
      </c>
      <c r="K431" s="175"/>
      <c r="L431" s="180"/>
      <c r="M431" s="181"/>
      <c r="N431" s="182"/>
      <c r="O431" s="182"/>
      <c r="P431" s="183">
        <f>SUM(P432:P464)</f>
        <v>0</v>
      </c>
      <c r="Q431" s="182"/>
      <c r="R431" s="183">
        <f>SUM(R432:R464)</f>
        <v>5.6699999999999997E-3</v>
      </c>
      <c r="S431" s="182"/>
      <c r="T431" s="184">
        <f>SUM(T432:T464)</f>
        <v>99.881130999999982</v>
      </c>
      <c r="AR431" s="185" t="s">
        <v>8</v>
      </c>
      <c r="AT431" s="186" t="s">
        <v>76</v>
      </c>
      <c r="AU431" s="186" t="s">
        <v>8</v>
      </c>
      <c r="AY431" s="185" t="s">
        <v>154</v>
      </c>
      <c r="BK431" s="187">
        <f>SUM(BK432:BK464)</f>
        <v>0</v>
      </c>
    </row>
    <row r="432" spans="1:65" s="2" customFormat="1" ht="16.5" customHeight="1">
      <c r="A432" s="33"/>
      <c r="B432" s="34"/>
      <c r="C432" s="190" t="s">
        <v>645</v>
      </c>
      <c r="D432" s="190" t="s">
        <v>156</v>
      </c>
      <c r="E432" s="191" t="s">
        <v>646</v>
      </c>
      <c r="F432" s="192" t="s">
        <v>647</v>
      </c>
      <c r="G432" s="193" t="s">
        <v>159</v>
      </c>
      <c r="H432" s="194">
        <v>1.96</v>
      </c>
      <c r="I432" s="195"/>
      <c r="J432" s="196">
        <f>ROUND(I432*H432,0)</f>
        <v>0</v>
      </c>
      <c r="K432" s="192" t="s">
        <v>160</v>
      </c>
      <c r="L432" s="38"/>
      <c r="M432" s="197" t="s">
        <v>1</v>
      </c>
      <c r="N432" s="198" t="s">
        <v>43</v>
      </c>
      <c r="O432" s="70"/>
      <c r="P432" s="199">
        <f>O432*H432</f>
        <v>0</v>
      </c>
      <c r="Q432" s="199">
        <v>0</v>
      </c>
      <c r="R432" s="199">
        <f>Q432*H432</f>
        <v>0</v>
      </c>
      <c r="S432" s="199">
        <v>2</v>
      </c>
      <c r="T432" s="200">
        <f>S432*H432</f>
        <v>3.92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201" t="s">
        <v>161</v>
      </c>
      <c r="AT432" s="201" t="s">
        <v>156</v>
      </c>
      <c r="AU432" s="201" t="s">
        <v>87</v>
      </c>
      <c r="AY432" s="16" t="s">
        <v>154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6" t="s">
        <v>87</v>
      </c>
      <c r="BK432" s="202">
        <f>ROUND(I432*H432,0)</f>
        <v>0</v>
      </c>
      <c r="BL432" s="16" t="s">
        <v>161</v>
      </c>
      <c r="BM432" s="201" t="s">
        <v>648</v>
      </c>
    </row>
    <row r="433" spans="1:65" s="13" customFormat="1" ht="11.25">
      <c r="B433" s="203"/>
      <c r="C433" s="204"/>
      <c r="D433" s="205" t="s">
        <v>163</v>
      </c>
      <c r="E433" s="206" t="s">
        <v>1</v>
      </c>
      <c r="F433" s="207" t="s">
        <v>649</v>
      </c>
      <c r="G433" s="204"/>
      <c r="H433" s="208">
        <v>1.96</v>
      </c>
      <c r="I433" s="209"/>
      <c r="J433" s="204"/>
      <c r="K433" s="204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163</v>
      </c>
      <c r="AU433" s="214" t="s">
        <v>87</v>
      </c>
      <c r="AV433" s="13" t="s">
        <v>87</v>
      </c>
      <c r="AW433" s="13" t="s">
        <v>33</v>
      </c>
      <c r="AX433" s="13" t="s">
        <v>77</v>
      </c>
      <c r="AY433" s="214" t="s">
        <v>154</v>
      </c>
    </row>
    <row r="434" spans="1:65" s="14" customFormat="1" ht="11.25">
      <c r="B434" s="225"/>
      <c r="C434" s="226"/>
      <c r="D434" s="205" t="s">
        <v>163</v>
      </c>
      <c r="E434" s="227" t="s">
        <v>1</v>
      </c>
      <c r="F434" s="228" t="s">
        <v>650</v>
      </c>
      <c r="G434" s="226"/>
      <c r="H434" s="227" t="s">
        <v>1</v>
      </c>
      <c r="I434" s="229"/>
      <c r="J434" s="226"/>
      <c r="K434" s="226"/>
      <c r="L434" s="230"/>
      <c r="M434" s="231"/>
      <c r="N434" s="232"/>
      <c r="O434" s="232"/>
      <c r="P434" s="232"/>
      <c r="Q434" s="232"/>
      <c r="R434" s="232"/>
      <c r="S434" s="232"/>
      <c r="T434" s="233"/>
      <c r="AT434" s="234" t="s">
        <v>163</v>
      </c>
      <c r="AU434" s="234" t="s">
        <v>87</v>
      </c>
      <c r="AV434" s="14" t="s">
        <v>8</v>
      </c>
      <c r="AW434" s="14" t="s">
        <v>33</v>
      </c>
      <c r="AX434" s="14" t="s">
        <v>77</v>
      </c>
      <c r="AY434" s="234" t="s">
        <v>154</v>
      </c>
    </row>
    <row r="435" spans="1:65" s="2" customFormat="1" ht="16.5" customHeight="1">
      <c r="A435" s="33"/>
      <c r="B435" s="34"/>
      <c r="C435" s="190" t="s">
        <v>651</v>
      </c>
      <c r="D435" s="190" t="s">
        <v>156</v>
      </c>
      <c r="E435" s="191" t="s">
        <v>652</v>
      </c>
      <c r="F435" s="192" t="s">
        <v>653</v>
      </c>
      <c r="G435" s="193" t="s">
        <v>198</v>
      </c>
      <c r="H435" s="194">
        <v>7.38</v>
      </c>
      <c r="I435" s="195"/>
      <c r="J435" s="196">
        <f>ROUND(I435*H435,0)</f>
        <v>0</v>
      </c>
      <c r="K435" s="192" t="s">
        <v>160</v>
      </c>
      <c r="L435" s="38"/>
      <c r="M435" s="197" t="s">
        <v>1</v>
      </c>
      <c r="N435" s="198" t="s">
        <v>43</v>
      </c>
      <c r="O435" s="70"/>
      <c r="P435" s="199">
        <f>O435*H435</f>
        <v>0</v>
      </c>
      <c r="Q435" s="199">
        <v>0</v>
      </c>
      <c r="R435" s="199">
        <f>Q435*H435</f>
        <v>0</v>
      </c>
      <c r="S435" s="199">
        <v>0.29699999999999999</v>
      </c>
      <c r="T435" s="200">
        <f>S435*H435</f>
        <v>2.1918599999999997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201" t="s">
        <v>161</v>
      </c>
      <c r="AT435" s="201" t="s">
        <v>156</v>
      </c>
      <c r="AU435" s="201" t="s">
        <v>87</v>
      </c>
      <c r="AY435" s="16" t="s">
        <v>154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16" t="s">
        <v>87</v>
      </c>
      <c r="BK435" s="202">
        <f>ROUND(I435*H435,0)</f>
        <v>0</v>
      </c>
      <c r="BL435" s="16" t="s">
        <v>161</v>
      </c>
      <c r="BM435" s="201" t="s">
        <v>654</v>
      </c>
    </row>
    <row r="436" spans="1:65" s="13" customFormat="1" ht="11.25">
      <c r="B436" s="203"/>
      <c r="C436" s="204"/>
      <c r="D436" s="205" t="s">
        <v>163</v>
      </c>
      <c r="E436" s="206" t="s">
        <v>1</v>
      </c>
      <c r="F436" s="207" t="s">
        <v>655</v>
      </c>
      <c r="G436" s="204"/>
      <c r="H436" s="208">
        <v>7.38</v>
      </c>
      <c r="I436" s="209"/>
      <c r="J436" s="204"/>
      <c r="K436" s="204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163</v>
      </c>
      <c r="AU436" s="214" t="s">
        <v>87</v>
      </c>
      <c r="AV436" s="13" t="s">
        <v>87</v>
      </c>
      <c r="AW436" s="13" t="s">
        <v>33</v>
      </c>
      <c r="AX436" s="13" t="s">
        <v>77</v>
      </c>
      <c r="AY436" s="214" t="s">
        <v>154</v>
      </c>
    </row>
    <row r="437" spans="1:65" s="2" customFormat="1" ht="16.5" customHeight="1">
      <c r="A437" s="33"/>
      <c r="B437" s="34"/>
      <c r="C437" s="190" t="s">
        <v>656</v>
      </c>
      <c r="D437" s="190" t="s">
        <v>156</v>
      </c>
      <c r="E437" s="191" t="s">
        <v>657</v>
      </c>
      <c r="F437" s="192" t="s">
        <v>658</v>
      </c>
      <c r="G437" s="193" t="s">
        <v>159</v>
      </c>
      <c r="H437" s="194">
        <v>22.584</v>
      </c>
      <c r="I437" s="195"/>
      <c r="J437" s="196">
        <f>ROUND(I437*H437,0)</f>
        <v>0</v>
      </c>
      <c r="K437" s="192" t="s">
        <v>160</v>
      </c>
      <c r="L437" s="38"/>
      <c r="M437" s="197" t="s">
        <v>1</v>
      </c>
      <c r="N437" s="198" t="s">
        <v>43</v>
      </c>
      <c r="O437" s="70"/>
      <c r="P437" s="199">
        <f>O437*H437</f>
        <v>0</v>
      </c>
      <c r="Q437" s="199">
        <v>0</v>
      </c>
      <c r="R437" s="199">
        <f>Q437*H437</f>
        <v>0</v>
      </c>
      <c r="S437" s="199">
        <v>2.4</v>
      </c>
      <c r="T437" s="200">
        <f>S437*H437</f>
        <v>54.201599999999999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201" t="s">
        <v>161</v>
      </c>
      <c r="AT437" s="201" t="s">
        <v>156</v>
      </c>
      <c r="AU437" s="201" t="s">
        <v>87</v>
      </c>
      <c r="AY437" s="16" t="s">
        <v>154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16" t="s">
        <v>87</v>
      </c>
      <c r="BK437" s="202">
        <f>ROUND(I437*H437,0)</f>
        <v>0</v>
      </c>
      <c r="BL437" s="16" t="s">
        <v>161</v>
      </c>
      <c r="BM437" s="201" t="s">
        <v>659</v>
      </c>
    </row>
    <row r="438" spans="1:65" s="13" customFormat="1" ht="11.25">
      <c r="B438" s="203"/>
      <c r="C438" s="204"/>
      <c r="D438" s="205" t="s">
        <v>163</v>
      </c>
      <c r="E438" s="206" t="s">
        <v>1</v>
      </c>
      <c r="F438" s="207" t="s">
        <v>660</v>
      </c>
      <c r="G438" s="204"/>
      <c r="H438" s="208">
        <v>22.584</v>
      </c>
      <c r="I438" s="209"/>
      <c r="J438" s="204"/>
      <c r="K438" s="204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163</v>
      </c>
      <c r="AU438" s="214" t="s">
        <v>87</v>
      </c>
      <c r="AV438" s="13" t="s">
        <v>87</v>
      </c>
      <c r="AW438" s="13" t="s">
        <v>33</v>
      </c>
      <c r="AX438" s="13" t="s">
        <v>77</v>
      </c>
      <c r="AY438" s="214" t="s">
        <v>154</v>
      </c>
    </row>
    <row r="439" spans="1:65" s="2" customFormat="1" ht="16.5" customHeight="1">
      <c r="A439" s="33"/>
      <c r="B439" s="34"/>
      <c r="C439" s="190" t="s">
        <v>661</v>
      </c>
      <c r="D439" s="190" t="s">
        <v>156</v>
      </c>
      <c r="E439" s="191" t="s">
        <v>662</v>
      </c>
      <c r="F439" s="192" t="s">
        <v>663</v>
      </c>
      <c r="G439" s="193" t="s">
        <v>159</v>
      </c>
      <c r="H439" s="194">
        <v>5.4489999999999998</v>
      </c>
      <c r="I439" s="195"/>
      <c r="J439" s="196">
        <f>ROUND(I439*H439,0)</f>
        <v>0</v>
      </c>
      <c r="K439" s="192" t="s">
        <v>160</v>
      </c>
      <c r="L439" s="38"/>
      <c r="M439" s="197" t="s">
        <v>1</v>
      </c>
      <c r="N439" s="198" t="s">
        <v>43</v>
      </c>
      <c r="O439" s="70"/>
      <c r="P439" s="199">
        <f>O439*H439</f>
        <v>0</v>
      </c>
      <c r="Q439" s="199">
        <v>0</v>
      </c>
      <c r="R439" s="199">
        <f>Q439*H439</f>
        <v>0</v>
      </c>
      <c r="S439" s="199">
        <v>2.1</v>
      </c>
      <c r="T439" s="200">
        <f>S439*H439</f>
        <v>11.4429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201" t="s">
        <v>161</v>
      </c>
      <c r="AT439" s="201" t="s">
        <v>156</v>
      </c>
      <c r="AU439" s="201" t="s">
        <v>87</v>
      </c>
      <c r="AY439" s="16" t="s">
        <v>154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6" t="s">
        <v>87</v>
      </c>
      <c r="BK439" s="202">
        <f>ROUND(I439*H439,0)</f>
        <v>0</v>
      </c>
      <c r="BL439" s="16" t="s">
        <v>161</v>
      </c>
      <c r="BM439" s="201" t="s">
        <v>664</v>
      </c>
    </row>
    <row r="440" spans="1:65" s="13" customFormat="1" ht="11.25">
      <c r="B440" s="203"/>
      <c r="C440" s="204"/>
      <c r="D440" s="205" t="s">
        <v>163</v>
      </c>
      <c r="E440" s="206" t="s">
        <v>1</v>
      </c>
      <c r="F440" s="207" t="s">
        <v>665</v>
      </c>
      <c r="G440" s="204"/>
      <c r="H440" s="208">
        <v>2.5150000000000001</v>
      </c>
      <c r="I440" s="209"/>
      <c r="J440" s="204"/>
      <c r="K440" s="204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163</v>
      </c>
      <c r="AU440" s="214" t="s">
        <v>87</v>
      </c>
      <c r="AV440" s="13" t="s">
        <v>87</v>
      </c>
      <c r="AW440" s="13" t="s">
        <v>33</v>
      </c>
      <c r="AX440" s="13" t="s">
        <v>77</v>
      </c>
      <c r="AY440" s="214" t="s">
        <v>154</v>
      </c>
    </row>
    <row r="441" spans="1:65" s="13" customFormat="1" ht="11.25">
      <c r="B441" s="203"/>
      <c r="C441" s="204"/>
      <c r="D441" s="205" t="s">
        <v>163</v>
      </c>
      <c r="E441" s="206" t="s">
        <v>1</v>
      </c>
      <c r="F441" s="207" t="s">
        <v>666</v>
      </c>
      <c r="G441" s="204"/>
      <c r="H441" s="208">
        <v>2.9340000000000002</v>
      </c>
      <c r="I441" s="209"/>
      <c r="J441" s="204"/>
      <c r="K441" s="204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163</v>
      </c>
      <c r="AU441" s="214" t="s">
        <v>87</v>
      </c>
      <c r="AV441" s="13" t="s">
        <v>87</v>
      </c>
      <c r="AW441" s="13" t="s">
        <v>33</v>
      </c>
      <c r="AX441" s="13" t="s">
        <v>77</v>
      </c>
      <c r="AY441" s="214" t="s">
        <v>154</v>
      </c>
    </row>
    <row r="442" spans="1:65" s="2" customFormat="1" ht="16.5" customHeight="1">
      <c r="A442" s="33"/>
      <c r="B442" s="34"/>
      <c r="C442" s="190" t="s">
        <v>667</v>
      </c>
      <c r="D442" s="190" t="s">
        <v>156</v>
      </c>
      <c r="E442" s="191" t="s">
        <v>668</v>
      </c>
      <c r="F442" s="192" t="s">
        <v>669</v>
      </c>
      <c r="G442" s="193" t="s">
        <v>224</v>
      </c>
      <c r="H442" s="194">
        <v>28</v>
      </c>
      <c r="I442" s="195"/>
      <c r="J442" s="196">
        <f>ROUND(I442*H442,0)</f>
        <v>0</v>
      </c>
      <c r="K442" s="192" t="s">
        <v>160</v>
      </c>
      <c r="L442" s="38"/>
      <c r="M442" s="197" t="s">
        <v>1</v>
      </c>
      <c r="N442" s="198" t="s">
        <v>43</v>
      </c>
      <c r="O442" s="70"/>
      <c r="P442" s="199">
        <f>O442*H442</f>
        <v>0</v>
      </c>
      <c r="Q442" s="199">
        <v>0</v>
      </c>
      <c r="R442" s="199">
        <f>Q442*H442</f>
        <v>0</v>
      </c>
      <c r="S442" s="199">
        <v>7.0000000000000007E-2</v>
      </c>
      <c r="T442" s="200">
        <f>S442*H442</f>
        <v>1.9600000000000002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201" t="s">
        <v>161</v>
      </c>
      <c r="AT442" s="201" t="s">
        <v>156</v>
      </c>
      <c r="AU442" s="201" t="s">
        <v>87</v>
      </c>
      <c r="AY442" s="16" t="s">
        <v>154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16" t="s">
        <v>87</v>
      </c>
      <c r="BK442" s="202">
        <f>ROUND(I442*H442,0)</f>
        <v>0</v>
      </c>
      <c r="BL442" s="16" t="s">
        <v>161</v>
      </c>
      <c r="BM442" s="201" t="s">
        <v>670</v>
      </c>
    </row>
    <row r="443" spans="1:65" s="13" customFormat="1" ht="11.25">
      <c r="B443" s="203"/>
      <c r="C443" s="204"/>
      <c r="D443" s="205" t="s">
        <v>163</v>
      </c>
      <c r="E443" s="206" t="s">
        <v>1</v>
      </c>
      <c r="F443" s="207" t="s">
        <v>671</v>
      </c>
      <c r="G443" s="204"/>
      <c r="H443" s="208">
        <v>28</v>
      </c>
      <c r="I443" s="209"/>
      <c r="J443" s="204"/>
      <c r="K443" s="204"/>
      <c r="L443" s="210"/>
      <c r="M443" s="211"/>
      <c r="N443" s="212"/>
      <c r="O443" s="212"/>
      <c r="P443" s="212"/>
      <c r="Q443" s="212"/>
      <c r="R443" s="212"/>
      <c r="S443" s="212"/>
      <c r="T443" s="213"/>
      <c r="AT443" s="214" t="s">
        <v>163</v>
      </c>
      <c r="AU443" s="214" t="s">
        <v>87</v>
      </c>
      <c r="AV443" s="13" t="s">
        <v>87</v>
      </c>
      <c r="AW443" s="13" t="s">
        <v>33</v>
      </c>
      <c r="AX443" s="13" t="s">
        <v>77</v>
      </c>
      <c r="AY443" s="214" t="s">
        <v>154</v>
      </c>
    </row>
    <row r="444" spans="1:65" s="2" customFormat="1" ht="16.5" customHeight="1">
      <c r="A444" s="33"/>
      <c r="B444" s="34"/>
      <c r="C444" s="190" t="s">
        <v>672</v>
      </c>
      <c r="D444" s="190" t="s">
        <v>156</v>
      </c>
      <c r="E444" s="191" t="s">
        <v>673</v>
      </c>
      <c r="F444" s="192" t="s">
        <v>674</v>
      </c>
      <c r="G444" s="193" t="s">
        <v>224</v>
      </c>
      <c r="H444" s="194">
        <v>10.4</v>
      </c>
      <c r="I444" s="195"/>
      <c r="J444" s="196">
        <f>ROUND(I444*H444,0)</f>
        <v>0</v>
      </c>
      <c r="K444" s="192" t="s">
        <v>160</v>
      </c>
      <c r="L444" s="38"/>
      <c r="M444" s="197" t="s">
        <v>1</v>
      </c>
      <c r="N444" s="198" t="s">
        <v>43</v>
      </c>
      <c r="O444" s="70"/>
      <c r="P444" s="199">
        <f>O444*H444</f>
        <v>0</v>
      </c>
      <c r="Q444" s="199">
        <v>0</v>
      </c>
      <c r="R444" s="199">
        <f>Q444*H444</f>
        <v>0</v>
      </c>
      <c r="S444" s="199">
        <v>7.2999999999999995E-2</v>
      </c>
      <c r="T444" s="200">
        <f>S444*H444</f>
        <v>0.75919999999999999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201" t="s">
        <v>161</v>
      </c>
      <c r="AT444" s="201" t="s">
        <v>156</v>
      </c>
      <c r="AU444" s="201" t="s">
        <v>87</v>
      </c>
      <c r="AY444" s="16" t="s">
        <v>154</v>
      </c>
      <c r="BE444" s="202">
        <f>IF(N444="základní",J444,0)</f>
        <v>0</v>
      </c>
      <c r="BF444" s="202">
        <f>IF(N444="snížená",J444,0)</f>
        <v>0</v>
      </c>
      <c r="BG444" s="202">
        <f>IF(N444="zákl. přenesená",J444,0)</f>
        <v>0</v>
      </c>
      <c r="BH444" s="202">
        <f>IF(N444="sníž. přenesená",J444,0)</f>
        <v>0</v>
      </c>
      <c r="BI444" s="202">
        <f>IF(N444="nulová",J444,0)</f>
        <v>0</v>
      </c>
      <c r="BJ444" s="16" t="s">
        <v>87</v>
      </c>
      <c r="BK444" s="202">
        <f>ROUND(I444*H444,0)</f>
        <v>0</v>
      </c>
      <c r="BL444" s="16" t="s">
        <v>161</v>
      </c>
      <c r="BM444" s="201" t="s">
        <v>675</v>
      </c>
    </row>
    <row r="445" spans="1:65" s="13" customFormat="1" ht="11.25">
      <c r="B445" s="203"/>
      <c r="C445" s="204"/>
      <c r="D445" s="205" t="s">
        <v>163</v>
      </c>
      <c r="E445" s="206" t="s">
        <v>1</v>
      </c>
      <c r="F445" s="207" t="s">
        <v>676</v>
      </c>
      <c r="G445" s="204"/>
      <c r="H445" s="208">
        <v>10.4</v>
      </c>
      <c r="I445" s="209"/>
      <c r="J445" s="204"/>
      <c r="K445" s="204"/>
      <c r="L445" s="210"/>
      <c r="M445" s="211"/>
      <c r="N445" s="212"/>
      <c r="O445" s="212"/>
      <c r="P445" s="212"/>
      <c r="Q445" s="212"/>
      <c r="R445" s="212"/>
      <c r="S445" s="212"/>
      <c r="T445" s="213"/>
      <c r="AT445" s="214" t="s">
        <v>163</v>
      </c>
      <c r="AU445" s="214" t="s">
        <v>87</v>
      </c>
      <c r="AV445" s="13" t="s">
        <v>87</v>
      </c>
      <c r="AW445" s="13" t="s">
        <v>33</v>
      </c>
      <c r="AX445" s="13" t="s">
        <v>77</v>
      </c>
      <c r="AY445" s="214" t="s">
        <v>154</v>
      </c>
    </row>
    <row r="446" spans="1:65" s="2" customFormat="1" ht="16.5" customHeight="1">
      <c r="A446" s="33"/>
      <c r="B446" s="34"/>
      <c r="C446" s="190" t="s">
        <v>677</v>
      </c>
      <c r="D446" s="190" t="s">
        <v>156</v>
      </c>
      <c r="E446" s="191" t="s">
        <v>678</v>
      </c>
      <c r="F446" s="192" t="s">
        <v>679</v>
      </c>
      <c r="G446" s="193" t="s">
        <v>159</v>
      </c>
      <c r="H446" s="194">
        <v>3.1520000000000001</v>
      </c>
      <c r="I446" s="195"/>
      <c r="J446" s="196">
        <f>ROUND(I446*H446,0)</f>
        <v>0</v>
      </c>
      <c r="K446" s="192" t="s">
        <v>160</v>
      </c>
      <c r="L446" s="38"/>
      <c r="M446" s="197" t="s">
        <v>1</v>
      </c>
      <c r="N446" s="198" t="s">
        <v>43</v>
      </c>
      <c r="O446" s="70"/>
      <c r="P446" s="199">
        <f>O446*H446</f>
        <v>0</v>
      </c>
      <c r="Q446" s="199">
        <v>0</v>
      </c>
      <c r="R446" s="199">
        <f>Q446*H446</f>
        <v>0</v>
      </c>
      <c r="S446" s="199">
        <v>1.6</v>
      </c>
      <c r="T446" s="200">
        <f>S446*H446</f>
        <v>5.0432000000000006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201" t="s">
        <v>161</v>
      </c>
      <c r="AT446" s="201" t="s">
        <v>156</v>
      </c>
      <c r="AU446" s="201" t="s">
        <v>87</v>
      </c>
      <c r="AY446" s="16" t="s">
        <v>154</v>
      </c>
      <c r="BE446" s="202">
        <f>IF(N446="základní",J446,0)</f>
        <v>0</v>
      </c>
      <c r="BF446" s="202">
        <f>IF(N446="snížená",J446,0)</f>
        <v>0</v>
      </c>
      <c r="BG446" s="202">
        <f>IF(N446="zákl. přenesená",J446,0)</f>
        <v>0</v>
      </c>
      <c r="BH446" s="202">
        <f>IF(N446="sníž. přenesená",J446,0)</f>
        <v>0</v>
      </c>
      <c r="BI446" s="202">
        <f>IF(N446="nulová",J446,0)</f>
        <v>0</v>
      </c>
      <c r="BJ446" s="16" t="s">
        <v>87</v>
      </c>
      <c r="BK446" s="202">
        <f>ROUND(I446*H446,0)</f>
        <v>0</v>
      </c>
      <c r="BL446" s="16" t="s">
        <v>161</v>
      </c>
      <c r="BM446" s="201" t="s">
        <v>680</v>
      </c>
    </row>
    <row r="447" spans="1:65" s="13" customFormat="1" ht="11.25">
      <c r="B447" s="203"/>
      <c r="C447" s="204"/>
      <c r="D447" s="205" t="s">
        <v>163</v>
      </c>
      <c r="E447" s="206" t="s">
        <v>1</v>
      </c>
      <c r="F447" s="207" t="s">
        <v>681</v>
      </c>
      <c r="G447" s="204"/>
      <c r="H447" s="208">
        <v>3.1520000000000001</v>
      </c>
      <c r="I447" s="209"/>
      <c r="J447" s="204"/>
      <c r="K447" s="204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163</v>
      </c>
      <c r="AU447" s="214" t="s">
        <v>87</v>
      </c>
      <c r="AV447" s="13" t="s">
        <v>87</v>
      </c>
      <c r="AW447" s="13" t="s">
        <v>33</v>
      </c>
      <c r="AX447" s="13" t="s">
        <v>77</v>
      </c>
      <c r="AY447" s="214" t="s">
        <v>154</v>
      </c>
    </row>
    <row r="448" spans="1:65" s="2" customFormat="1" ht="21.75" customHeight="1">
      <c r="A448" s="33"/>
      <c r="B448" s="34"/>
      <c r="C448" s="190" t="s">
        <v>643</v>
      </c>
      <c r="D448" s="190" t="s">
        <v>156</v>
      </c>
      <c r="E448" s="191" t="s">
        <v>682</v>
      </c>
      <c r="F448" s="192" t="s">
        <v>683</v>
      </c>
      <c r="G448" s="193" t="s">
        <v>159</v>
      </c>
      <c r="H448" s="194">
        <v>3.1520000000000001</v>
      </c>
      <c r="I448" s="195"/>
      <c r="J448" s="196">
        <f>ROUND(I448*H448,0)</f>
        <v>0</v>
      </c>
      <c r="K448" s="192" t="s">
        <v>160</v>
      </c>
      <c r="L448" s="38"/>
      <c r="M448" s="197" t="s">
        <v>1</v>
      </c>
      <c r="N448" s="198" t="s">
        <v>43</v>
      </c>
      <c r="O448" s="70"/>
      <c r="P448" s="199">
        <f>O448*H448</f>
        <v>0</v>
      </c>
      <c r="Q448" s="199">
        <v>0</v>
      </c>
      <c r="R448" s="199">
        <f>Q448*H448</f>
        <v>0</v>
      </c>
      <c r="S448" s="199">
        <v>2.2000000000000002</v>
      </c>
      <c r="T448" s="200">
        <f>S448*H448</f>
        <v>6.934400000000001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201" t="s">
        <v>161</v>
      </c>
      <c r="AT448" s="201" t="s">
        <v>156</v>
      </c>
      <c r="AU448" s="201" t="s">
        <v>87</v>
      </c>
      <c r="AY448" s="16" t="s">
        <v>154</v>
      </c>
      <c r="BE448" s="202">
        <f>IF(N448="základní",J448,0)</f>
        <v>0</v>
      </c>
      <c r="BF448" s="202">
        <f>IF(N448="snížená",J448,0)</f>
        <v>0</v>
      </c>
      <c r="BG448" s="202">
        <f>IF(N448="zákl. přenesená",J448,0)</f>
        <v>0</v>
      </c>
      <c r="BH448" s="202">
        <f>IF(N448="sníž. přenesená",J448,0)</f>
        <v>0</v>
      </c>
      <c r="BI448" s="202">
        <f>IF(N448="nulová",J448,0)</f>
        <v>0</v>
      </c>
      <c r="BJ448" s="16" t="s">
        <v>87</v>
      </c>
      <c r="BK448" s="202">
        <f>ROUND(I448*H448,0)</f>
        <v>0</v>
      </c>
      <c r="BL448" s="16" t="s">
        <v>161</v>
      </c>
      <c r="BM448" s="201" t="s">
        <v>684</v>
      </c>
    </row>
    <row r="449" spans="1:65" s="13" customFormat="1" ht="11.25">
      <c r="B449" s="203"/>
      <c r="C449" s="204"/>
      <c r="D449" s="205" t="s">
        <v>163</v>
      </c>
      <c r="E449" s="206" t="s">
        <v>1</v>
      </c>
      <c r="F449" s="207" t="s">
        <v>685</v>
      </c>
      <c r="G449" s="204"/>
      <c r="H449" s="208">
        <v>3.1520000000000001</v>
      </c>
      <c r="I449" s="209"/>
      <c r="J449" s="204"/>
      <c r="K449" s="204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163</v>
      </c>
      <c r="AU449" s="214" t="s">
        <v>87</v>
      </c>
      <c r="AV449" s="13" t="s">
        <v>87</v>
      </c>
      <c r="AW449" s="13" t="s">
        <v>33</v>
      </c>
      <c r="AX449" s="13" t="s">
        <v>77</v>
      </c>
      <c r="AY449" s="214" t="s">
        <v>154</v>
      </c>
    </row>
    <row r="450" spans="1:65" s="2" customFormat="1" ht="16.5" customHeight="1">
      <c r="A450" s="33"/>
      <c r="B450" s="34"/>
      <c r="C450" s="190" t="s">
        <v>686</v>
      </c>
      <c r="D450" s="190" t="s">
        <v>156</v>
      </c>
      <c r="E450" s="191" t="s">
        <v>687</v>
      </c>
      <c r="F450" s="192" t="s">
        <v>688</v>
      </c>
      <c r="G450" s="193" t="s">
        <v>198</v>
      </c>
      <c r="H450" s="194">
        <v>31.52</v>
      </c>
      <c r="I450" s="195"/>
      <c r="J450" s="196">
        <f>ROUND(I450*H450,0)</f>
        <v>0</v>
      </c>
      <c r="K450" s="192" t="s">
        <v>160</v>
      </c>
      <c r="L450" s="38"/>
      <c r="M450" s="197" t="s">
        <v>1</v>
      </c>
      <c r="N450" s="198" t="s">
        <v>43</v>
      </c>
      <c r="O450" s="70"/>
      <c r="P450" s="199">
        <f>O450*H450</f>
        <v>0</v>
      </c>
      <c r="Q450" s="199">
        <v>0</v>
      </c>
      <c r="R450" s="199">
        <f>Q450*H450</f>
        <v>0</v>
      </c>
      <c r="S450" s="199">
        <v>0.09</v>
      </c>
      <c r="T450" s="200">
        <f>S450*H450</f>
        <v>2.8367999999999998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01" t="s">
        <v>161</v>
      </c>
      <c r="AT450" s="201" t="s">
        <v>156</v>
      </c>
      <c r="AU450" s="201" t="s">
        <v>87</v>
      </c>
      <c r="AY450" s="16" t="s">
        <v>154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16" t="s">
        <v>87</v>
      </c>
      <c r="BK450" s="202">
        <f>ROUND(I450*H450,0)</f>
        <v>0</v>
      </c>
      <c r="BL450" s="16" t="s">
        <v>161</v>
      </c>
      <c r="BM450" s="201" t="s">
        <v>689</v>
      </c>
    </row>
    <row r="451" spans="1:65" s="13" customFormat="1" ht="11.25">
      <c r="B451" s="203"/>
      <c r="C451" s="204"/>
      <c r="D451" s="205" t="s">
        <v>163</v>
      </c>
      <c r="E451" s="206" t="s">
        <v>1</v>
      </c>
      <c r="F451" s="207" t="s">
        <v>690</v>
      </c>
      <c r="G451" s="204"/>
      <c r="H451" s="208">
        <v>15.76</v>
      </c>
      <c r="I451" s="209"/>
      <c r="J451" s="204"/>
      <c r="K451" s="204"/>
      <c r="L451" s="210"/>
      <c r="M451" s="211"/>
      <c r="N451" s="212"/>
      <c r="O451" s="212"/>
      <c r="P451" s="212"/>
      <c r="Q451" s="212"/>
      <c r="R451" s="212"/>
      <c r="S451" s="212"/>
      <c r="T451" s="213"/>
      <c r="AT451" s="214" t="s">
        <v>163</v>
      </c>
      <c r="AU451" s="214" t="s">
        <v>87</v>
      </c>
      <c r="AV451" s="13" t="s">
        <v>87</v>
      </c>
      <c r="AW451" s="13" t="s">
        <v>33</v>
      </c>
      <c r="AX451" s="13" t="s">
        <v>77</v>
      </c>
      <c r="AY451" s="214" t="s">
        <v>154</v>
      </c>
    </row>
    <row r="452" spans="1:65" s="13" customFormat="1" ht="11.25">
      <c r="B452" s="203"/>
      <c r="C452" s="204"/>
      <c r="D452" s="205" t="s">
        <v>163</v>
      </c>
      <c r="E452" s="206" t="s">
        <v>1</v>
      </c>
      <c r="F452" s="207" t="s">
        <v>691</v>
      </c>
      <c r="G452" s="204"/>
      <c r="H452" s="208">
        <v>15.76</v>
      </c>
      <c r="I452" s="209"/>
      <c r="J452" s="204"/>
      <c r="K452" s="204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163</v>
      </c>
      <c r="AU452" s="214" t="s">
        <v>87</v>
      </c>
      <c r="AV452" s="13" t="s">
        <v>87</v>
      </c>
      <c r="AW452" s="13" t="s">
        <v>33</v>
      </c>
      <c r="AX452" s="13" t="s">
        <v>77</v>
      </c>
      <c r="AY452" s="214" t="s">
        <v>154</v>
      </c>
    </row>
    <row r="453" spans="1:65" s="2" customFormat="1" ht="16.5" customHeight="1">
      <c r="A453" s="33"/>
      <c r="B453" s="34"/>
      <c r="C453" s="190" t="s">
        <v>692</v>
      </c>
      <c r="D453" s="190" t="s">
        <v>156</v>
      </c>
      <c r="E453" s="191" t="s">
        <v>693</v>
      </c>
      <c r="F453" s="192" t="s">
        <v>694</v>
      </c>
      <c r="G453" s="193" t="s">
        <v>198</v>
      </c>
      <c r="H453" s="194">
        <v>15.76</v>
      </c>
      <c r="I453" s="195"/>
      <c r="J453" s="196">
        <f>ROUND(I453*H453,0)</f>
        <v>0</v>
      </c>
      <c r="K453" s="192" t="s">
        <v>160</v>
      </c>
      <c r="L453" s="38"/>
      <c r="M453" s="197" t="s">
        <v>1</v>
      </c>
      <c r="N453" s="198" t="s">
        <v>43</v>
      </c>
      <c r="O453" s="70"/>
      <c r="P453" s="199">
        <f>O453*H453</f>
        <v>0</v>
      </c>
      <c r="Q453" s="199">
        <v>0</v>
      </c>
      <c r="R453" s="199">
        <f>Q453*H453</f>
        <v>0</v>
      </c>
      <c r="S453" s="199">
        <v>3.5000000000000003E-2</v>
      </c>
      <c r="T453" s="200">
        <f>S453*H453</f>
        <v>0.55160000000000009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201" t="s">
        <v>161</v>
      </c>
      <c r="AT453" s="201" t="s">
        <v>156</v>
      </c>
      <c r="AU453" s="201" t="s">
        <v>87</v>
      </c>
      <c r="AY453" s="16" t="s">
        <v>154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6" t="s">
        <v>87</v>
      </c>
      <c r="BK453" s="202">
        <f>ROUND(I453*H453,0)</f>
        <v>0</v>
      </c>
      <c r="BL453" s="16" t="s">
        <v>161</v>
      </c>
      <c r="BM453" s="201" t="s">
        <v>695</v>
      </c>
    </row>
    <row r="454" spans="1:65" s="13" customFormat="1" ht="11.25">
      <c r="B454" s="203"/>
      <c r="C454" s="204"/>
      <c r="D454" s="205" t="s">
        <v>163</v>
      </c>
      <c r="E454" s="206" t="s">
        <v>1</v>
      </c>
      <c r="F454" s="207" t="s">
        <v>690</v>
      </c>
      <c r="G454" s="204"/>
      <c r="H454" s="208">
        <v>15.76</v>
      </c>
      <c r="I454" s="209"/>
      <c r="J454" s="204"/>
      <c r="K454" s="204"/>
      <c r="L454" s="210"/>
      <c r="M454" s="211"/>
      <c r="N454" s="212"/>
      <c r="O454" s="212"/>
      <c r="P454" s="212"/>
      <c r="Q454" s="212"/>
      <c r="R454" s="212"/>
      <c r="S454" s="212"/>
      <c r="T454" s="213"/>
      <c r="AT454" s="214" t="s">
        <v>163</v>
      </c>
      <c r="AU454" s="214" t="s">
        <v>87</v>
      </c>
      <c r="AV454" s="13" t="s">
        <v>87</v>
      </c>
      <c r="AW454" s="13" t="s">
        <v>33</v>
      </c>
      <c r="AX454" s="13" t="s">
        <v>77</v>
      </c>
      <c r="AY454" s="214" t="s">
        <v>154</v>
      </c>
    </row>
    <row r="455" spans="1:65" s="2" customFormat="1" ht="16.5" customHeight="1">
      <c r="A455" s="33"/>
      <c r="B455" s="34"/>
      <c r="C455" s="190" t="s">
        <v>696</v>
      </c>
      <c r="D455" s="190" t="s">
        <v>156</v>
      </c>
      <c r="E455" s="191" t="s">
        <v>697</v>
      </c>
      <c r="F455" s="192" t="s">
        <v>698</v>
      </c>
      <c r="G455" s="193" t="s">
        <v>198</v>
      </c>
      <c r="H455" s="194">
        <v>20.96</v>
      </c>
      <c r="I455" s="195"/>
      <c r="J455" s="196">
        <f>ROUND(I455*H455,0)</f>
        <v>0</v>
      </c>
      <c r="K455" s="192" t="s">
        <v>160</v>
      </c>
      <c r="L455" s="38"/>
      <c r="M455" s="197" t="s">
        <v>1</v>
      </c>
      <c r="N455" s="198" t="s">
        <v>43</v>
      </c>
      <c r="O455" s="70"/>
      <c r="P455" s="199">
        <f>O455*H455</f>
        <v>0</v>
      </c>
      <c r="Q455" s="199">
        <v>0</v>
      </c>
      <c r="R455" s="199">
        <f>Q455*H455</f>
        <v>0</v>
      </c>
      <c r="S455" s="199">
        <v>2.5000000000000001E-2</v>
      </c>
      <c r="T455" s="200">
        <f>S455*H455</f>
        <v>0.52400000000000002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201" t="s">
        <v>161</v>
      </c>
      <c r="AT455" s="201" t="s">
        <v>156</v>
      </c>
      <c r="AU455" s="201" t="s">
        <v>87</v>
      </c>
      <c r="AY455" s="16" t="s">
        <v>154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16" t="s">
        <v>87</v>
      </c>
      <c r="BK455" s="202">
        <f>ROUND(I455*H455,0)</f>
        <v>0</v>
      </c>
      <c r="BL455" s="16" t="s">
        <v>161</v>
      </c>
      <c r="BM455" s="201" t="s">
        <v>699</v>
      </c>
    </row>
    <row r="456" spans="1:65" s="13" customFormat="1" ht="11.25">
      <c r="B456" s="203"/>
      <c r="C456" s="204"/>
      <c r="D456" s="205" t="s">
        <v>163</v>
      </c>
      <c r="E456" s="206" t="s">
        <v>1</v>
      </c>
      <c r="F456" s="207" t="s">
        <v>700</v>
      </c>
      <c r="G456" s="204"/>
      <c r="H456" s="208">
        <v>20.96</v>
      </c>
      <c r="I456" s="209"/>
      <c r="J456" s="204"/>
      <c r="K456" s="204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163</v>
      </c>
      <c r="AU456" s="214" t="s">
        <v>87</v>
      </c>
      <c r="AV456" s="13" t="s">
        <v>87</v>
      </c>
      <c r="AW456" s="13" t="s">
        <v>33</v>
      </c>
      <c r="AX456" s="13" t="s">
        <v>77</v>
      </c>
      <c r="AY456" s="214" t="s">
        <v>154</v>
      </c>
    </row>
    <row r="457" spans="1:65" s="2" customFormat="1" ht="16.5" customHeight="1">
      <c r="A457" s="33"/>
      <c r="B457" s="34"/>
      <c r="C457" s="190" t="s">
        <v>701</v>
      </c>
      <c r="D457" s="190" t="s">
        <v>156</v>
      </c>
      <c r="E457" s="191" t="s">
        <v>702</v>
      </c>
      <c r="F457" s="192" t="s">
        <v>703</v>
      </c>
      <c r="G457" s="193" t="s">
        <v>224</v>
      </c>
      <c r="H457" s="194">
        <v>10.4</v>
      </c>
      <c r="I457" s="195"/>
      <c r="J457" s="196">
        <f>ROUND(I457*H457,0)</f>
        <v>0</v>
      </c>
      <c r="K457" s="192" t="s">
        <v>160</v>
      </c>
      <c r="L457" s="38"/>
      <c r="M457" s="197" t="s">
        <v>1</v>
      </c>
      <c r="N457" s="198" t="s">
        <v>43</v>
      </c>
      <c r="O457" s="70"/>
      <c r="P457" s="199">
        <f>O457*H457</f>
        <v>0</v>
      </c>
      <c r="Q457" s="199">
        <v>0</v>
      </c>
      <c r="R457" s="199">
        <f>Q457*H457</f>
        <v>0</v>
      </c>
      <c r="S457" s="199">
        <v>3.6999999999999998E-2</v>
      </c>
      <c r="T457" s="200">
        <f>S457*H457</f>
        <v>0.38479999999999998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201" t="s">
        <v>161</v>
      </c>
      <c r="AT457" s="201" t="s">
        <v>156</v>
      </c>
      <c r="AU457" s="201" t="s">
        <v>87</v>
      </c>
      <c r="AY457" s="16" t="s">
        <v>154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16" t="s">
        <v>87</v>
      </c>
      <c r="BK457" s="202">
        <f>ROUND(I457*H457,0)</f>
        <v>0</v>
      </c>
      <c r="BL457" s="16" t="s">
        <v>161</v>
      </c>
      <c r="BM457" s="201" t="s">
        <v>704</v>
      </c>
    </row>
    <row r="458" spans="1:65" s="13" customFormat="1" ht="11.25">
      <c r="B458" s="203"/>
      <c r="C458" s="204"/>
      <c r="D458" s="205" t="s">
        <v>163</v>
      </c>
      <c r="E458" s="206" t="s">
        <v>1</v>
      </c>
      <c r="F458" s="207" t="s">
        <v>676</v>
      </c>
      <c r="G458" s="204"/>
      <c r="H458" s="208">
        <v>10.4</v>
      </c>
      <c r="I458" s="209"/>
      <c r="J458" s="204"/>
      <c r="K458" s="204"/>
      <c r="L458" s="210"/>
      <c r="M458" s="211"/>
      <c r="N458" s="212"/>
      <c r="O458" s="212"/>
      <c r="P458" s="212"/>
      <c r="Q458" s="212"/>
      <c r="R458" s="212"/>
      <c r="S458" s="212"/>
      <c r="T458" s="213"/>
      <c r="AT458" s="214" t="s">
        <v>163</v>
      </c>
      <c r="AU458" s="214" t="s">
        <v>87</v>
      </c>
      <c r="AV458" s="13" t="s">
        <v>87</v>
      </c>
      <c r="AW458" s="13" t="s">
        <v>33</v>
      </c>
      <c r="AX458" s="13" t="s">
        <v>77</v>
      </c>
      <c r="AY458" s="214" t="s">
        <v>154</v>
      </c>
    </row>
    <row r="459" spans="1:65" s="2" customFormat="1" ht="16.5" customHeight="1">
      <c r="A459" s="33"/>
      <c r="B459" s="34"/>
      <c r="C459" s="190" t="s">
        <v>705</v>
      </c>
      <c r="D459" s="190" t="s">
        <v>156</v>
      </c>
      <c r="E459" s="191" t="s">
        <v>706</v>
      </c>
      <c r="F459" s="192" t="s">
        <v>707</v>
      </c>
      <c r="G459" s="193" t="s">
        <v>224</v>
      </c>
      <c r="H459" s="194">
        <v>7</v>
      </c>
      <c r="I459" s="195"/>
      <c r="J459" s="196">
        <f>ROUND(I459*H459,0)</f>
        <v>0</v>
      </c>
      <c r="K459" s="192" t="s">
        <v>160</v>
      </c>
      <c r="L459" s="38"/>
      <c r="M459" s="197" t="s">
        <v>1</v>
      </c>
      <c r="N459" s="198" t="s">
        <v>43</v>
      </c>
      <c r="O459" s="70"/>
      <c r="P459" s="199">
        <f>O459*H459</f>
        <v>0</v>
      </c>
      <c r="Q459" s="199">
        <v>8.0999999999999996E-4</v>
      </c>
      <c r="R459" s="199">
        <f>Q459*H459</f>
        <v>5.6699999999999997E-3</v>
      </c>
      <c r="S459" s="199">
        <v>3.7999999999999999E-2</v>
      </c>
      <c r="T459" s="200">
        <f>S459*H459</f>
        <v>0.26600000000000001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201" t="s">
        <v>161</v>
      </c>
      <c r="AT459" s="201" t="s">
        <v>156</v>
      </c>
      <c r="AU459" s="201" t="s">
        <v>87</v>
      </c>
      <c r="AY459" s="16" t="s">
        <v>154</v>
      </c>
      <c r="BE459" s="202">
        <f>IF(N459="základní",J459,0)</f>
        <v>0</v>
      </c>
      <c r="BF459" s="202">
        <f>IF(N459="snížená",J459,0)</f>
        <v>0</v>
      </c>
      <c r="BG459" s="202">
        <f>IF(N459="zákl. přenesená",J459,0)</f>
        <v>0</v>
      </c>
      <c r="BH459" s="202">
        <f>IF(N459="sníž. přenesená",J459,0)</f>
        <v>0</v>
      </c>
      <c r="BI459" s="202">
        <f>IF(N459="nulová",J459,0)</f>
        <v>0</v>
      </c>
      <c r="BJ459" s="16" t="s">
        <v>87</v>
      </c>
      <c r="BK459" s="202">
        <f>ROUND(I459*H459,0)</f>
        <v>0</v>
      </c>
      <c r="BL459" s="16" t="s">
        <v>161</v>
      </c>
      <c r="BM459" s="201" t="s">
        <v>708</v>
      </c>
    </row>
    <row r="460" spans="1:65" s="13" customFormat="1" ht="11.25">
      <c r="B460" s="203"/>
      <c r="C460" s="204"/>
      <c r="D460" s="205" t="s">
        <v>163</v>
      </c>
      <c r="E460" s="206" t="s">
        <v>1</v>
      </c>
      <c r="F460" s="207" t="s">
        <v>709</v>
      </c>
      <c r="G460" s="204"/>
      <c r="H460" s="208">
        <v>7</v>
      </c>
      <c r="I460" s="209"/>
      <c r="J460" s="204"/>
      <c r="K460" s="204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163</v>
      </c>
      <c r="AU460" s="214" t="s">
        <v>87</v>
      </c>
      <c r="AV460" s="13" t="s">
        <v>87</v>
      </c>
      <c r="AW460" s="13" t="s">
        <v>33</v>
      </c>
      <c r="AX460" s="13" t="s">
        <v>77</v>
      </c>
      <c r="AY460" s="214" t="s">
        <v>154</v>
      </c>
    </row>
    <row r="461" spans="1:65" s="2" customFormat="1" ht="16.5" customHeight="1">
      <c r="A461" s="33"/>
      <c r="B461" s="34"/>
      <c r="C461" s="190" t="s">
        <v>710</v>
      </c>
      <c r="D461" s="190" t="s">
        <v>156</v>
      </c>
      <c r="E461" s="191" t="s">
        <v>711</v>
      </c>
      <c r="F461" s="192" t="s">
        <v>712</v>
      </c>
      <c r="G461" s="193" t="s">
        <v>198</v>
      </c>
      <c r="H461" s="194">
        <v>1715.059</v>
      </c>
      <c r="I461" s="195"/>
      <c r="J461" s="196">
        <f>ROUND(I461*H461,0)</f>
        <v>0</v>
      </c>
      <c r="K461" s="192" t="s">
        <v>160</v>
      </c>
      <c r="L461" s="38"/>
      <c r="M461" s="197" t="s">
        <v>1</v>
      </c>
      <c r="N461" s="198" t="s">
        <v>43</v>
      </c>
      <c r="O461" s="70"/>
      <c r="P461" s="199">
        <f>O461*H461</f>
        <v>0</v>
      </c>
      <c r="Q461" s="199">
        <v>0</v>
      </c>
      <c r="R461" s="199">
        <f>Q461*H461</f>
        <v>0</v>
      </c>
      <c r="S461" s="199">
        <v>5.0000000000000001E-3</v>
      </c>
      <c r="T461" s="200">
        <f>S461*H461</f>
        <v>8.5752950000000006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201" t="s">
        <v>161</v>
      </c>
      <c r="AT461" s="201" t="s">
        <v>156</v>
      </c>
      <c r="AU461" s="201" t="s">
        <v>87</v>
      </c>
      <c r="AY461" s="16" t="s">
        <v>154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16" t="s">
        <v>87</v>
      </c>
      <c r="BK461" s="202">
        <f>ROUND(I461*H461,0)</f>
        <v>0</v>
      </c>
      <c r="BL461" s="16" t="s">
        <v>161</v>
      </c>
      <c r="BM461" s="201" t="s">
        <v>713</v>
      </c>
    </row>
    <row r="462" spans="1:65" s="13" customFormat="1" ht="11.25">
      <c r="B462" s="203"/>
      <c r="C462" s="204"/>
      <c r="D462" s="205" t="s">
        <v>163</v>
      </c>
      <c r="E462" s="206" t="s">
        <v>1</v>
      </c>
      <c r="F462" s="207" t="s">
        <v>714</v>
      </c>
      <c r="G462" s="204"/>
      <c r="H462" s="208">
        <v>1715.059</v>
      </c>
      <c r="I462" s="209"/>
      <c r="J462" s="204"/>
      <c r="K462" s="204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163</v>
      </c>
      <c r="AU462" s="214" t="s">
        <v>87</v>
      </c>
      <c r="AV462" s="13" t="s">
        <v>87</v>
      </c>
      <c r="AW462" s="13" t="s">
        <v>33</v>
      </c>
      <c r="AX462" s="13" t="s">
        <v>77</v>
      </c>
      <c r="AY462" s="214" t="s">
        <v>154</v>
      </c>
    </row>
    <row r="463" spans="1:65" s="2" customFormat="1" ht="16.5" customHeight="1">
      <c r="A463" s="33"/>
      <c r="B463" s="34"/>
      <c r="C463" s="190" t="s">
        <v>715</v>
      </c>
      <c r="D463" s="190" t="s">
        <v>156</v>
      </c>
      <c r="E463" s="191" t="s">
        <v>716</v>
      </c>
      <c r="F463" s="192" t="s">
        <v>717</v>
      </c>
      <c r="G463" s="193" t="s">
        <v>198</v>
      </c>
      <c r="H463" s="194">
        <v>13.157999999999999</v>
      </c>
      <c r="I463" s="195"/>
      <c r="J463" s="196">
        <f>ROUND(I463*H463,0)</f>
        <v>0</v>
      </c>
      <c r="K463" s="192" t="s">
        <v>160</v>
      </c>
      <c r="L463" s="38"/>
      <c r="M463" s="197" t="s">
        <v>1</v>
      </c>
      <c r="N463" s="198" t="s">
        <v>43</v>
      </c>
      <c r="O463" s="70"/>
      <c r="P463" s="199">
        <f>O463*H463</f>
        <v>0</v>
      </c>
      <c r="Q463" s="199">
        <v>0</v>
      </c>
      <c r="R463" s="199">
        <f>Q463*H463</f>
        <v>0</v>
      </c>
      <c r="S463" s="199">
        <v>2.1999999999999999E-2</v>
      </c>
      <c r="T463" s="200">
        <f>S463*H463</f>
        <v>0.28947599999999996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201" t="s">
        <v>161</v>
      </c>
      <c r="AT463" s="201" t="s">
        <v>156</v>
      </c>
      <c r="AU463" s="201" t="s">
        <v>87</v>
      </c>
      <c r="AY463" s="16" t="s">
        <v>154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16" t="s">
        <v>87</v>
      </c>
      <c r="BK463" s="202">
        <f>ROUND(I463*H463,0)</f>
        <v>0</v>
      </c>
      <c r="BL463" s="16" t="s">
        <v>161</v>
      </c>
      <c r="BM463" s="201" t="s">
        <v>718</v>
      </c>
    </row>
    <row r="464" spans="1:65" s="13" customFormat="1" ht="11.25">
      <c r="B464" s="203"/>
      <c r="C464" s="204"/>
      <c r="D464" s="205" t="s">
        <v>163</v>
      </c>
      <c r="E464" s="206" t="s">
        <v>1</v>
      </c>
      <c r="F464" s="207" t="s">
        <v>719</v>
      </c>
      <c r="G464" s="204"/>
      <c r="H464" s="208">
        <v>13.157999999999999</v>
      </c>
      <c r="I464" s="209"/>
      <c r="J464" s="204"/>
      <c r="K464" s="204"/>
      <c r="L464" s="210"/>
      <c r="M464" s="211"/>
      <c r="N464" s="212"/>
      <c r="O464" s="212"/>
      <c r="P464" s="212"/>
      <c r="Q464" s="212"/>
      <c r="R464" s="212"/>
      <c r="S464" s="212"/>
      <c r="T464" s="213"/>
      <c r="AT464" s="214" t="s">
        <v>163</v>
      </c>
      <c r="AU464" s="214" t="s">
        <v>87</v>
      </c>
      <c r="AV464" s="13" t="s">
        <v>87</v>
      </c>
      <c r="AW464" s="13" t="s">
        <v>33</v>
      </c>
      <c r="AX464" s="13" t="s">
        <v>77</v>
      </c>
      <c r="AY464" s="214" t="s">
        <v>154</v>
      </c>
    </row>
    <row r="465" spans="1:65" s="12" customFormat="1" ht="22.9" customHeight="1">
      <c r="B465" s="174"/>
      <c r="C465" s="175"/>
      <c r="D465" s="176" t="s">
        <v>76</v>
      </c>
      <c r="E465" s="188" t="s">
        <v>720</v>
      </c>
      <c r="F465" s="188" t="s">
        <v>721</v>
      </c>
      <c r="G465" s="175"/>
      <c r="H465" s="175"/>
      <c r="I465" s="178"/>
      <c r="J465" s="189">
        <f>BK465</f>
        <v>0</v>
      </c>
      <c r="K465" s="175"/>
      <c r="L465" s="180"/>
      <c r="M465" s="181"/>
      <c r="N465" s="182"/>
      <c r="O465" s="182"/>
      <c r="P465" s="183">
        <f>SUM(P466:P475)</f>
        <v>0</v>
      </c>
      <c r="Q465" s="182"/>
      <c r="R465" s="183">
        <f>SUM(R466:R475)</f>
        <v>0</v>
      </c>
      <c r="S465" s="182"/>
      <c r="T465" s="184">
        <f>SUM(T466:T475)</f>
        <v>0</v>
      </c>
      <c r="AR465" s="185" t="s">
        <v>8</v>
      </c>
      <c r="AT465" s="186" t="s">
        <v>76</v>
      </c>
      <c r="AU465" s="186" t="s">
        <v>8</v>
      </c>
      <c r="AY465" s="185" t="s">
        <v>154</v>
      </c>
      <c r="BK465" s="187">
        <f>SUM(BK466:BK475)</f>
        <v>0</v>
      </c>
    </row>
    <row r="466" spans="1:65" s="2" customFormat="1" ht="21.75" customHeight="1">
      <c r="A466" s="33"/>
      <c r="B466" s="34"/>
      <c r="C466" s="190" t="s">
        <v>722</v>
      </c>
      <c r="D466" s="190" t="s">
        <v>156</v>
      </c>
      <c r="E466" s="191" t="s">
        <v>723</v>
      </c>
      <c r="F466" s="192" t="s">
        <v>724</v>
      </c>
      <c r="G466" s="193" t="s">
        <v>176</v>
      </c>
      <c r="H466" s="194">
        <v>101.77200000000001</v>
      </c>
      <c r="I466" s="195"/>
      <c r="J466" s="196">
        <f>ROUND(I466*H466,0)</f>
        <v>0</v>
      </c>
      <c r="K466" s="192" t="s">
        <v>160</v>
      </c>
      <c r="L466" s="38"/>
      <c r="M466" s="197" t="s">
        <v>1</v>
      </c>
      <c r="N466" s="198" t="s">
        <v>43</v>
      </c>
      <c r="O466" s="70"/>
      <c r="P466" s="199">
        <f>O466*H466</f>
        <v>0</v>
      </c>
      <c r="Q466" s="199">
        <v>0</v>
      </c>
      <c r="R466" s="199">
        <f>Q466*H466</f>
        <v>0</v>
      </c>
      <c r="S466" s="199">
        <v>0</v>
      </c>
      <c r="T466" s="200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201" t="s">
        <v>161</v>
      </c>
      <c r="AT466" s="201" t="s">
        <v>156</v>
      </c>
      <c r="AU466" s="201" t="s">
        <v>87</v>
      </c>
      <c r="AY466" s="16" t="s">
        <v>154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16" t="s">
        <v>87</v>
      </c>
      <c r="BK466" s="202">
        <f>ROUND(I466*H466,0)</f>
        <v>0</v>
      </c>
      <c r="BL466" s="16" t="s">
        <v>161</v>
      </c>
      <c r="BM466" s="201" t="s">
        <v>725</v>
      </c>
    </row>
    <row r="467" spans="1:65" s="2" customFormat="1" ht="16.5" customHeight="1">
      <c r="A467" s="33"/>
      <c r="B467" s="34"/>
      <c r="C467" s="190" t="s">
        <v>726</v>
      </c>
      <c r="D467" s="190" t="s">
        <v>156</v>
      </c>
      <c r="E467" s="191" t="s">
        <v>727</v>
      </c>
      <c r="F467" s="192" t="s">
        <v>728</v>
      </c>
      <c r="G467" s="193" t="s">
        <v>176</v>
      </c>
      <c r="H467" s="194">
        <v>101.77200000000001</v>
      </c>
      <c r="I467" s="195"/>
      <c r="J467" s="196">
        <f>ROUND(I467*H467,0)</f>
        <v>0</v>
      </c>
      <c r="K467" s="192" t="s">
        <v>160</v>
      </c>
      <c r="L467" s="38"/>
      <c r="M467" s="197" t="s">
        <v>1</v>
      </c>
      <c r="N467" s="198" t="s">
        <v>43</v>
      </c>
      <c r="O467" s="70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201" t="s">
        <v>161</v>
      </c>
      <c r="AT467" s="201" t="s">
        <v>156</v>
      </c>
      <c r="AU467" s="201" t="s">
        <v>87</v>
      </c>
      <c r="AY467" s="16" t="s">
        <v>154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16" t="s">
        <v>87</v>
      </c>
      <c r="BK467" s="202">
        <f>ROUND(I467*H467,0)</f>
        <v>0</v>
      </c>
      <c r="BL467" s="16" t="s">
        <v>161</v>
      </c>
      <c r="BM467" s="201" t="s">
        <v>729</v>
      </c>
    </row>
    <row r="468" spans="1:65" s="2" customFormat="1" ht="16.5" customHeight="1">
      <c r="A468" s="33"/>
      <c r="B468" s="34"/>
      <c r="C468" s="190" t="s">
        <v>730</v>
      </c>
      <c r="D468" s="190" t="s">
        <v>156</v>
      </c>
      <c r="E468" s="191" t="s">
        <v>731</v>
      </c>
      <c r="F468" s="192" t="s">
        <v>732</v>
      </c>
      <c r="G468" s="193" t="s">
        <v>176</v>
      </c>
      <c r="H468" s="194">
        <v>1831.896</v>
      </c>
      <c r="I468" s="195"/>
      <c r="J468" s="196">
        <f>ROUND(I468*H468,0)</f>
        <v>0</v>
      </c>
      <c r="K468" s="192" t="s">
        <v>160</v>
      </c>
      <c r="L468" s="38"/>
      <c r="M468" s="197" t="s">
        <v>1</v>
      </c>
      <c r="N468" s="198" t="s">
        <v>43</v>
      </c>
      <c r="O468" s="70"/>
      <c r="P468" s="199">
        <f>O468*H468</f>
        <v>0</v>
      </c>
      <c r="Q468" s="199">
        <v>0</v>
      </c>
      <c r="R468" s="199">
        <f>Q468*H468</f>
        <v>0</v>
      </c>
      <c r="S468" s="199">
        <v>0</v>
      </c>
      <c r="T468" s="200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01" t="s">
        <v>161</v>
      </c>
      <c r="AT468" s="201" t="s">
        <v>156</v>
      </c>
      <c r="AU468" s="201" t="s">
        <v>87</v>
      </c>
      <c r="AY468" s="16" t="s">
        <v>154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16" t="s">
        <v>87</v>
      </c>
      <c r="BK468" s="202">
        <f>ROUND(I468*H468,0)</f>
        <v>0</v>
      </c>
      <c r="BL468" s="16" t="s">
        <v>161</v>
      </c>
      <c r="BM468" s="201" t="s">
        <v>733</v>
      </c>
    </row>
    <row r="469" spans="1:65" s="13" customFormat="1" ht="11.25">
      <c r="B469" s="203"/>
      <c r="C469" s="204"/>
      <c r="D469" s="205" t="s">
        <v>163</v>
      </c>
      <c r="E469" s="204"/>
      <c r="F469" s="207" t="s">
        <v>734</v>
      </c>
      <c r="G469" s="204"/>
      <c r="H469" s="208">
        <v>1831.896</v>
      </c>
      <c r="I469" s="209"/>
      <c r="J469" s="204"/>
      <c r="K469" s="204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163</v>
      </c>
      <c r="AU469" s="214" t="s">
        <v>87</v>
      </c>
      <c r="AV469" s="13" t="s">
        <v>87</v>
      </c>
      <c r="AW469" s="13" t="s">
        <v>4</v>
      </c>
      <c r="AX469" s="13" t="s">
        <v>8</v>
      </c>
      <c r="AY469" s="214" t="s">
        <v>154</v>
      </c>
    </row>
    <row r="470" spans="1:65" s="2" customFormat="1" ht="21.75" customHeight="1">
      <c r="A470" s="33"/>
      <c r="B470" s="34"/>
      <c r="C470" s="190" t="s">
        <v>735</v>
      </c>
      <c r="D470" s="190" t="s">
        <v>156</v>
      </c>
      <c r="E470" s="191" t="s">
        <v>736</v>
      </c>
      <c r="F470" s="192" t="s">
        <v>737</v>
      </c>
      <c r="G470" s="193" t="s">
        <v>176</v>
      </c>
      <c r="H470" s="194">
        <v>12.193</v>
      </c>
      <c r="I470" s="195"/>
      <c r="J470" s="196">
        <f>ROUND(I470*H470,0)</f>
        <v>0</v>
      </c>
      <c r="K470" s="192" t="s">
        <v>160</v>
      </c>
      <c r="L470" s="38"/>
      <c r="M470" s="197" t="s">
        <v>1</v>
      </c>
      <c r="N470" s="198" t="s">
        <v>43</v>
      </c>
      <c r="O470" s="70"/>
      <c r="P470" s="199">
        <f>O470*H470</f>
        <v>0</v>
      </c>
      <c r="Q470" s="199">
        <v>0</v>
      </c>
      <c r="R470" s="199">
        <f>Q470*H470</f>
        <v>0</v>
      </c>
      <c r="S470" s="199">
        <v>0</v>
      </c>
      <c r="T470" s="200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201" t="s">
        <v>161</v>
      </c>
      <c r="AT470" s="201" t="s">
        <v>156</v>
      </c>
      <c r="AU470" s="201" t="s">
        <v>87</v>
      </c>
      <c r="AY470" s="16" t="s">
        <v>154</v>
      </c>
      <c r="BE470" s="202">
        <f>IF(N470="základní",J470,0)</f>
        <v>0</v>
      </c>
      <c r="BF470" s="202">
        <f>IF(N470="snížená",J470,0)</f>
        <v>0</v>
      </c>
      <c r="BG470" s="202">
        <f>IF(N470="zákl. přenesená",J470,0)</f>
        <v>0</v>
      </c>
      <c r="BH470" s="202">
        <f>IF(N470="sníž. přenesená",J470,0)</f>
        <v>0</v>
      </c>
      <c r="BI470" s="202">
        <f>IF(N470="nulová",J470,0)</f>
        <v>0</v>
      </c>
      <c r="BJ470" s="16" t="s">
        <v>87</v>
      </c>
      <c r="BK470" s="202">
        <f>ROUND(I470*H470,0)</f>
        <v>0</v>
      </c>
      <c r="BL470" s="16" t="s">
        <v>161</v>
      </c>
      <c r="BM470" s="201" t="s">
        <v>738</v>
      </c>
    </row>
    <row r="471" spans="1:65" s="13" customFormat="1" ht="11.25">
      <c r="B471" s="203"/>
      <c r="C471" s="204"/>
      <c r="D471" s="205" t="s">
        <v>163</v>
      </c>
      <c r="E471" s="206" t="s">
        <v>1</v>
      </c>
      <c r="F471" s="207" t="s">
        <v>739</v>
      </c>
      <c r="G471" s="204"/>
      <c r="H471" s="208">
        <v>12.193</v>
      </c>
      <c r="I471" s="209"/>
      <c r="J471" s="204"/>
      <c r="K471" s="204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163</v>
      </c>
      <c r="AU471" s="214" t="s">
        <v>87</v>
      </c>
      <c r="AV471" s="13" t="s">
        <v>87</v>
      </c>
      <c r="AW471" s="13" t="s">
        <v>33</v>
      </c>
      <c r="AX471" s="13" t="s">
        <v>77</v>
      </c>
      <c r="AY471" s="214" t="s">
        <v>154</v>
      </c>
    </row>
    <row r="472" spans="1:65" s="2" customFormat="1" ht="24">
      <c r="A472" s="33"/>
      <c r="B472" s="34"/>
      <c r="C472" s="190" t="s">
        <v>740</v>
      </c>
      <c r="D472" s="190" t="s">
        <v>156</v>
      </c>
      <c r="E472" s="191" t="s">
        <v>741</v>
      </c>
      <c r="F472" s="192" t="s">
        <v>742</v>
      </c>
      <c r="G472" s="193" t="s">
        <v>176</v>
      </c>
      <c r="H472" s="194">
        <v>23.175000000000001</v>
      </c>
      <c r="I472" s="195"/>
      <c r="J472" s="196">
        <f>ROUND(I472*H472,0)</f>
        <v>0</v>
      </c>
      <c r="K472" s="192" t="s">
        <v>160</v>
      </c>
      <c r="L472" s="38"/>
      <c r="M472" s="197" t="s">
        <v>1</v>
      </c>
      <c r="N472" s="198" t="s">
        <v>43</v>
      </c>
      <c r="O472" s="70"/>
      <c r="P472" s="199">
        <f>O472*H472</f>
        <v>0</v>
      </c>
      <c r="Q472" s="199">
        <v>0</v>
      </c>
      <c r="R472" s="199">
        <f>Q472*H472</f>
        <v>0</v>
      </c>
      <c r="S472" s="199">
        <v>0</v>
      </c>
      <c r="T472" s="200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201" t="s">
        <v>161</v>
      </c>
      <c r="AT472" s="201" t="s">
        <v>156</v>
      </c>
      <c r="AU472" s="201" t="s">
        <v>87</v>
      </c>
      <c r="AY472" s="16" t="s">
        <v>154</v>
      </c>
      <c r="BE472" s="202">
        <f>IF(N472="základní",J472,0)</f>
        <v>0</v>
      </c>
      <c r="BF472" s="202">
        <f>IF(N472="snížená",J472,0)</f>
        <v>0</v>
      </c>
      <c r="BG472" s="202">
        <f>IF(N472="zákl. přenesená",J472,0)</f>
        <v>0</v>
      </c>
      <c r="BH472" s="202">
        <f>IF(N472="sníž. přenesená",J472,0)</f>
        <v>0</v>
      </c>
      <c r="BI472" s="202">
        <f>IF(N472="nulová",J472,0)</f>
        <v>0</v>
      </c>
      <c r="BJ472" s="16" t="s">
        <v>87</v>
      </c>
      <c r="BK472" s="202">
        <f>ROUND(I472*H472,0)</f>
        <v>0</v>
      </c>
      <c r="BL472" s="16" t="s">
        <v>161</v>
      </c>
      <c r="BM472" s="201" t="s">
        <v>743</v>
      </c>
    </row>
    <row r="473" spans="1:65" s="13" customFormat="1" ht="11.25">
      <c r="B473" s="203"/>
      <c r="C473" s="204"/>
      <c r="D473" s="205" t="s">
        <v>163</v>
      </c>
      <c r="E473" s="206" t="s">
        <v>1</v>
      </c>
      <c r="F473" s="207" t="s">
        <v>744</v>
      </c>
      <c r="G473" s="204"/>
      <c r="H473" s="208">
        <v>23.175000000000001</v>
      </c>
      <c r="I473" s="209"/>
      <c r="J473" s="204"/>
      <c r="K473" s="204"/>
      <c r="L473" s="210"/>
      <c r="M473" s="211"/>
      <c r="N473" s="212"/>
      <c r="O473" s="212"/>
      <c r="P473" s="212"/>
      <c r="Q473" s="212"/>
      <c r="R473" s="212"/>
      <c r="S473" s="212"/>
      <c r="T473" s="213"/>
      <c r="AT473" s="214" t="s">
        <v>163</v>
      </c>
      <c r="AU473" s="214" t="s">
        <v>87</v>
      </c>
      <c r="AV473" s="13" t="s">
        <v>87</v>
      </c>
      <c r="AW473" s="13" t="s">
        <v>33</v>
      </c>
      <c r="AX473" s="13" t="s">
        <v>77</v>
      </c>
      <c r="AY473" s="214" t="s">
        <v>154</v>
      </c>
    </row>
    <row r="474" spans="1:65" s="2" customFormat="1" ht="24">
      <c r="A474" s="33"/>
      <c r="B474" s="34"/>
      <c r="C474" s="190" t="s">
        <v>745</v>
      </c>
      <c r="D474" s="190" t="s">
        <v>156</v>
      </c>
      <c r="E474" s="191" t="s">
        <v>746</v>
      </c>
      <c r="F474" s="192" t="s">
        <v>747</v>
      </c>
      <c r="G474" s="193" t="s">
        <v>176</v>
      </c>
      <c r="H474" s="194">
        <v>66.403999999999996</v>
      </c>
      <c r="I474" s="195"/>
      <c r="J474" s="196">
        <f>ROUND(I474*H474,0)</f>
        <v>0</v>
      </c>
      <c r="K474" s="192" t="s">
        <v>160</v>
      </c>
      <c r="L474" s="38"/>
      <c r="M474" s="197" t="s">
        <v>1</v>
      </c>
      <c r="N474" s="198" t="s">
        <v>43</v>
      </c>
      <c r="O474" s="70"/>
      <c r="P474" s="199">
        <f>O474*H474</f>
        <v>0</v>
      </c>
      <c r="Q474" s="199">
        <v>0</v>
      </c>
      <c r="R474" s="199">
        <f>Q474*H474</f>
        <v>0</v>
      </c>
      <c r="S474" s="199">
        <v>0</v>
      </c>
      <c r="T474" s="200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201" t="s">
        <v>161</v>
      </c>
      <c r="AT474" s="201" t="s">
        <v>156</v>
      </c>
      <c r="AU474" s="201" t="s">
        <v>87</v>
      </c>
      <c r="AY474" s="16" t="s">
        <v>154</v>
      </c>
      <c r="BE474" s="202">
        <f>IF(N474="základní",J474,0)</f>
        <v>0</v>
      </c>
      <c r="BF474" s="202">
        <f>IF(N474="snížená",J474,0)</f>
        <v>0</v>
      </c>
      <c r="BG474" s="202">
        <f>IF(N474="zákl. přenesená",J474,0)</f>
        <v>0</v>
      </c>
      <c r="BH474" s="202">
        <f>IF(N474="sníž. přenesená",J474,0)</f>
        <v>0</v>
      </c>
      <c r="BI474" s="202">
        <f>IF(N474="nulová",J474,0)</f>
        <v>0</v>
      </c>
      <c r="BJ474" s="16" t="s">
        <v>87</v>
      </c>
      <c r="BK474" s="202">
        <f>ROUND(I474*H474,0)</f>
        <v>0</v>
      </c>
      <c r="BL474" s="16" t="s">
        <v>161</v>
      </c>
      <c r="BM474" s="201" t="s">
        <v>748</v>
      </c>
    </row>
    <row r="475" spans="1:65" s="13" customFormat="1" ht="11.25">
      <c r="B475" s="203"/>
      <c r="C475" s="204"/>
      <c r="D475" s="205" t="s">
        <v>163</v>
      </c>
      <c r="E475" s="206" t="s">
        <v>1</v>
      </c>
      <c r="F475" s="207" t="s">
        <v>749</v>
      </c>
      <c r="G475" s="204"/>
      <c r="H475" s="208">
        <v>66.403999999999996</v>
      </c>
      <c r="I475" s="209"/>
      <c r="J475" s="204"/>
      <c r="K475" s="204"/>
      <c r="L475" s="210"/>
      <c r="M475" s="211"/>
      <c r="N475" s="212"/>
      <c r="O475" s="212"/>
      <c r="P475" s="212"/>
      <c r="Q475" s="212"/>
      <c r="R475" s="212"/>
      <c r="S475" s="212"/>
      <c r="T475" s="213"/>
      <c r="AT475" s="214" t="s">
        <v>163</v>
      </c>
      <c r="AU475" s="214" t="s">
        <v>87</v>
      </c>
      <c r="AV475" s="13" t="s">
        <v>87</v>
      </c>
      <c r="AW475" s="13" t="s">
        <v>33</v>
      </c>
      <c r="AX475" s="13" t="s">
        <v>77</v>
      </c>
      <c r="AY475" s="214" t="s">
        <v>154</v>
      </c>
    </row>
    <row r="476" spans="1:65" s="12" customFormat="1" ht="22.9" customHeight="1">
      <c r="B476" s="174"/>
      <c r="C476" s="175"/>
      <c r="D476" s="176" t="s">
        <v>76</v>
      </c>
      <c r="E476" s="188" t="s">
        <v>750</v>
      </c>
      <c r="F476" s="188" t="s">
        <v>751</v>
      </c>
      <c r="G476" s="175"/>
      <c r="H476" s="175"/>
      <c r="I476" s="178"/>
      <c r="J476" s="189">
        <f>BK476</f>
        <v>0</v>
      </c>
      <c r="K476" s="175"/>
      <c r="L476" s="180"/>
      <c r="M476" s="181"/>
      <c r="N476" s="182"/>
      <c r="O476" s="182"/>
      <c r="P476" s="183">
        <f>P477</f>
        <v>0</v>
      </c>
      <c r="Q476" s="182"/>
      <c r="R476" s="183">
        <f>R477</f>
        <v>0</v>
      </c>
      <c r="S476" s="182"/>
      <c r="T476" s="184">
        <f>T477</f>
        <v>0</v>
      </c>
      <c r="AR476" s="185" t="s">
        <v>8</v>
      </c>
      <c r="AT476" s="186" t="s">
        <v>76</v>
      </c>
      <c r="AU476" s="186" t="s">
        <v>8</v>
      </c>
      <c r="AY476" s="185" t="s">
        <v>154</v>
      </c>
      <c r="BK476" s="187">
        <f>BK477</f>
        <v>0</v>
      </c>
    </row>
    <row r="477" spans="1:65" s="2" customFormat="1" ht="16.5" customHeight="1">
      <c r="A477" s="33"/>
      <c r="B477" s="34"/>
      <c r="C477" s="190" t="s">
        <v>752</v>
      </c>
      <c r="D477" s="190" t="s">
        <v>156</v>
      </c>
      <c r="E477" s="191" t="s">
        <v>753</v>
      </c>
      <c r="F477" s="192" t="s">
        <v>754</v>
      </c>
      <c r="G477" s="193" t="s">
        <v>176</v>
      </c>
      <c r="H477" s="194">
        <v>52.85</v>
      </c>
      <c r="I477" s="195"/>
      <c r="J477" s="196">
        <f>ROUND(I477*H477,0)</f>
        <v>0</v>
      </c>
      <c r="K477" s="192" t="s">
        <v>160</v>
      </c>
      <c r="L477" s="38"/>
      <c r="M477" s="197" t="s">
        <v>1</v>
      </c>
      <c r="N477" s="198" t="s">
        <v>43</v>
      </c>
      <c r="O477" s="70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01" t="s">
        <v>161</v>
      </c>
      <c r="AT477" s="201" t="s">
        <v>156</v>
      </c>
      <c r="AU477" s="201" t="s">
        <v>87</v>
      </c>
      <c r="AY477" s="16" t="s">
        <v>154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6" t="s">
        <v>87</v>
      </c>
      <c r="BK477" s="202">
        <f>ROUND(I477*H477,0)</f>
        <v>0</v>
      </c>
      <c r="BL477" s="16" t="s">
        <v>161</v>
      </c>
      <c r="BM477" s="201" t="s">
        <v>755</v>
      </c>
    </row>
    <row r="478" spans="1:65" s="12" customFormat="1" ht="25.9" customHeight="1">
      <c r="B478" s="174"/>
      <c r="C478" s="175"/>
      <c r="D478" s="176" t="s">
        <v>76</v>
      </c>
      <c r="E478" s="177" t="s">
        <v>756</v>
      </c>
      <c r="F478" s="177" t="s">
        <v>757</v>
      </c>
      <c r="G478" s="175"/>
      <c r="H478" s="175"/>
      <c r="I478" s="178"/>
      <c r="J478" s="179">
        <f>BK478</f>
        <v>0</v>
      </c>
      <c r="K478" s="175"/>
      <c r="L478" s="180"/>
      <c r="M478" s="181"/>
      <c r="N478" s="182"/>
      <c r="O478" s="182"/>
      <c r="P478" s="183">
        <f>P479+P495+P530+P536+P540+P572+P575+P606+P636+P649</f>
        <v>0</v>
      </c>
      <c r="Q478" s="182"/>
      <c r="R478" s="183">
        <f>R479+R495+R530+R536+R540+R572+R575+R606+R636+R649</f>
        <v>12.964152350000001</v>
      </c>
      <c r="S478" s="182"/>
      <c r="T478" s="184">
        <f>T479+T495+T530+T536+T540+T572+T575+T606+T636+T649</f>
        <v>1.8907033500000001</v>
      </c>
      <c r="AR478" s="185" t="s">
        <v>87</v>
      </c>
      <c r="AT478" s="186" t="s">
        <v>76</v>
      </c>
      <c r="AU478" s="186" t="s">
        <v>77</v>
      </c>
      <c r="AY478" s="185" t="s">
        <v>154</v>
      </c>
      <c r="BK478" s="187">
        <f>BK479+BK495+BK530+BK536+BK540+BK572+BK575+BK606+BK636+BK649</f>
        <v>0</v>
      </c>
    </row>
    <row r="479" spans="1:65" s="12" customFormat="1" ht="22.9" customHeight="1">
      <c r="B479" s="174"/>
      <c r="C479" s="175"/>
      <c r="D479" s="176" t="s">
        <v>76</v>
      </c>
      <c r="E479" s="188" t="s">
        <v>758</v>
      </c>
      <c r="F479" s="188" t="s">
        <v>759</v>
      </c>
      <c r="G479" s="175"/>
      <c r="H479" s="175"/>
      <c r="I479" s="178"/>
      <c r="J479" s="189">
        <f>BK479</f>
        <v>0</v>
      </c>
      <c r="K479" s="175"/>
      <c r="L479" s="180"/>
      <c r="M479" s="181"/>
      <c r="N479" s="182"/>
      <c r="O479" s="182"/>
      <c r="P479" s="183">
        <f>SUM(P480:P494)</f>
        <v>0</v>
      </c>
      <c r="Q479" s="182"/>
      <c r="R479" s="183">
        <f>SUM(R480:R494)</f>
        <v>9.7359999999999999E-3</v>
      </c>
      <c r="S479" s="182"/>
      <c r="T479" s="184">
        <f>SUM(T480:T494)</f>
        <v>6.3039999999999999E-2</v>
      </c>
      <c r="AR479" s="185" t="s">
        <v>87</v>
      </c>
      <c r="AT479" s="186" t="s">
        <v>76</v>
      </c>
      <c r="AU479" s="186" t="s">
        <v>8</v>
      </c>
      <c r="AY479" s="185" t="s">
        <v>154</v>
      </c>
      <c r="BK479" s="187">
        <f>SUM(BK480:BK494)</f>
        <v>0</v>
      </c>
    </row>
    <row r="480" spans="1:65" s="2" customFormat="1" ht="16.5" customHeight="1">
      <c r="A480" s="33"/>
      <c r="B480" s="34"/>
      <c r="C480" s="190" t="s">
        <v>760</v>
      </c>
      <c r="D480" s="190" t="s">
        <v>156</v>
      </c>
      <c r="E480" s="191" t="s">
        <v>761</v>
      </c>
      <c r="F480" s="192" t="s">
        <v>762</v>
      </c>
      <c r="G480" s="193" t="s">
        <v>198</v>
      </c>
      <c r="H480" s="194">
        <v>1.2</v>
      </c>
      <c r="I480" s="195"/>
      <c r="J480" s="196">
        <f>ROUND(I480*H480,0)</f>
        <v>0</v>
      </c>
      <c r="K480" s="192" t="s">
        <v>160</v>
      </c>
      <c r="L480" s="38"/>
      <c r="M480" s="197" t="s">
        <v>1</v>
      </c>
      <c r="N480" s="198" t="s">
        <v>43</v>
      </c>
      <c r="O480" s="70"/>
      <c r="P480" s="199">
        <f>O480*H480</f>
        <v>0</v>
      </c>
      <c r="Q480" s="199">
        <v>0</v>
      </c>
      <c r="R480" s="199">
        <f>Q480*H480</f>
        <v>0</v>
      </c>
      <c r="S480" s="199">
        <v>0</v>
      </c>
      <c r="T480" s="200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201" t="s">
        <v>238</v>
      </c>
      <c r="AT480" s="201" t="s">
        <v>156</v>
      </c>
      <c r="AU480" s="201" t="s">
        <v>87</v>
      </c>
      <c r="AY480" s="16" t="s">
        <v>154</v>
      </c>
      <c r="BE480" s="202">
        <f>IF(N480="základní",J480,0)</f>
        <v>0</v>
      </c>
      <c r="BF480" s="202">
        <f>IF(N480="snížená",J480,0)</f>
        <v>0</v>
      </c>
      <c r="BG480" s="202">
        <f>IF(N480="zákl. přenesená",J480,0)</f>
        <v>0</v>
      </c>
      <c r="BH480" s="202">
        <f>IF(N480="sníž. přenesená",J480,0)</f>
        <v>0</v>
      </c>
      <c r="BI480" s="202">
        <f>IF(N480="nulová",J480,0)</f>
        <v>0</v>
      </c>
      <c r="BJ480" s="16" t="s">
        <v>87</v>
      </c>
      <c r="BK480" s="202">
        <f>ROUND(I480*H480,0)</f>
        <v>0</v>
      </c>
      <c r="BL480" s="16" t="s">
        <v>238</v>
      </c>
      <c r="BM480" s="201" t="s">
        <v>763</v>
      </c>
    </row>
    <row r="481" spans="1:65" s="13" customFormat="1" ht="11.25">
      <c r="B481" s="203"/>
      <c r="C481" s="204"/>
      <c r="D481" s="205" t="s">
        <v>163</v>
      </c>
      <c r="E481" s="206" t="s">
        <v>1</v>
      </c>
      <c r="F481" s="207" t="s">
        <v>764</v>
      </c>
      <c r="G481" s="204"/>
      <c r="H481" s="208">
        <v>1.2</v>
      </c>
      <c r="I481" s="209"/>
      <c r="J481" s="204"/>
      <c r="K481" s="204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163</v>
      </c>
      <c r="AU481" s="214" t="s">
        <v>87</v>
      </c>
      <c r="AV481" s="13" t="s">
        <v>87</v>
      </c>
      <c r="AW481" s="13" t="s">
        <v>33</v>
      </c>
      <c r="AX481" s="13" t="s">
        <v>77</v>
      </c>
      <c r="AY481" s="214" t="s">
        <v>154</v>
      </c>
    </row>
    <row r="482" spans="1:65" s="2" customFormat="1" ht="16.5" customHeight="1">
      <c r="A482" s="33"/>
      <c r="B482" s="34"/>
      <c r="C482" s="190" t="s">
        <v>765</v>
      </c>
      <c r="D482" s="190" t="s">
        <v>156</v>
      </c>
      <c r="E482" s="191" t="s">
        <v>766</v>
      </c>
      <c r="F482" s="192" t="s">
        <v>767</v>
      </c>
      <c r="G482" s="193" t="s">
        <v>198</v>
      </c>
      <c r="H482" s="194">
        <v>1.2</v>
      </c>
      <c r="I482" s="195"/>
      <c r="J482" s="196">
        <f>ROUND(I482*H482,0)</f>
        <v>0</v>
      </c>
      <c r="K482" s="192" t="s">
        <v>160</v>
      </c>
      <c r="L482" s="38"/>
      <c r="M482" s="197" t="s">
        <v>1</v>
      </c>
      <c r="N482" s="198" t="s">
        <v>43</v>
      </c>
      <c r="O482" s="70"/>
      <c r="P482" s="199">
        <f>O482*H482</f>
        <v>0</v>
      </c>
      <c r="Q482" s="199">
        <v>0</v>
      </c>
      <c r="R482" s="199">
        <f>Q482*H482</f>
        <v>0</v>
      </c>
      <c r="S482" s="199">
        <v>0</v>
      </c>
      <c r="T482" s="200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201" t="s">
        <v>238</v>
      </c>
      <c r="AT482" s="201" t="s">
        <v>156</v>
      </c>
      <c r="AU482" s="201" t="s">
        <v>87</v>
      </c>
      <c r="AY482" s="16" t="s">
        <v>154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16" t="s">
        <v>87</v>
      </c>
      <c r="BK482" s="202">
        <f>ROUND(I482*H482,0)</f>
        <v>0</v>
      </c>
      <c r="BL482" s="16" t="s">
        <v>238</v>
      </c>
      <c r="BM482" s="201" t="s">
        <v>768</v>
      </c>
    </row>
    <row r="483" spans="1:65" s="13" customFormat="1" ht="11.25">
      <c r="B483" s="203"/>
      <c r="C483" s="204"/>
      <c r="D483" s="205" t="s">
        <v>163</v>
      </c>
      <c r="E483" s="206" t="s">
        <v>1</v>
      </c>
      <c r="F483" s="207" t="s">
        <v>764</v>
      </c>
      <c r="G483" s="204"/>
      <c r="H483" s="208">
        <v>1.2</v>
      </c>
      <c r="I483" s="209"/>
      <c r="J483" s="204"/>
      <c r="K483" s="204"/>
      <c r="L483" s="210"/>
      <c r="M483" s="211"/>
      <c r="N483" s="212"/>
      <c r="O483" s="212"/>
      <c r="P483" s="212"/>
      <c r="Q483" s="212"/>
      <c r="R483" s="212"/>
      <c r="S483" s="212"/>
      <c r="T483" s="213"/>
      <c r="AT483" s="214" t="s">
        <v>163</v>
      </c>
      <c r="AU483" s="214" t="s">
        <v>87</v>
      </c>
      <c r="AV483" s="13" t="s">
        <v>87</v>
      </c>
      <c r="AW483" s="13" t="s">
        <v>33</v>
      </c>
      <c r="AX483" s="13" t="s">
        <v>77</v>
      </c>
      <c r="AY483" s="214" t="s">
        <v>154</v>
      </c>
    </row>
    <row r="484" spans="1:65" s="2" customFormat="1" ht="16.5" customHeight="1">
      <c r="A484" s="33"/>
      <c r="B484" s="34"/>
      <c r="C484" s="215" t="s">
        <v>769</v>
      </c>
      <c r="D484" s="215" t="s">
        <v>270</v>
      </c>
      <c r="E484" s="216" t="s">
        <v>770</v>
      </c>
      <c r="F484" s="217" t="s">
        <v>771</v>
      </c>
      <c r="G484" s="218" t="s">
        <v>176</v>
      </c>
      <c r="H484" s="219">
        <v>1E-3</v>
      </c>
      <c r="I484" s="220"/>
      <c r="J484" s="221">
        <f>ROUND(I484*H484,0)</f>
        <v>0</v>
      </c>
      <c r="K484" s="217" t="s">
        <v>160</v>
      </c>
      <c r="L484" s="222"/>
      <c r="M484" s="223" t="s">
        <v>1</v>
      </c>
      <c r="N484" s="224" t="s">
        <v>43</v>
      </c>
      <c r="O484" s="70"/>
      <c r="P484" s="199">
        <f>O484*H484</f>
        <v>0</v>
      </c>
      <c r="Q484" s="199">
        <v>1</v>
      </c>
      <c r="R484" s="199">
        <f>Q484*H484</f>
        <v>1E-3</v>
      </c>
      <c r="S484" s="199">
        <v>0</v>
      </c>
      <c r="T484" s="200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01" t="s">
        <v>324</v>
      </c>
      <c r="AT484" s="201" t="s">
        <v>270</v>
      </c>
      <c r="AU484" s="201" t="s">
        <v>87</v>
      </c>
      <c r="AY484" s="16" t="s">
        <v>154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6" t="s">
        <v>87</v>
      </c>
      <c r="BK484" s="202">
        <f>ROUND(I484*H484,0)</f>
        <v>0</v>
      </c>
      <c r="BL484" s="16" t="s">
        <v>238</v>
      </c>
      <c r="BM484" s="201" t="s">
        <v>772</v>
      </c>
    </row>
    <row r="485" spans="1:65" s="13" customFormat="1" ht="11.25">
      <c r="B485" s="203"/>
      <c r="C485" s="204"/>
      <c r="D485" s="205" t="s">
        <v>163</v>
      </c>
      <c r="E485" s="206" t="s">
        <v>1</v>
      </c>
      <c r="F485" s="207" t="s">
        <v>773</v>
      </c>
      <c r="G485" s="204"/>
      <c r="H485" s="208">
        <v>1E-3</v>
      </c>
      <c r="I485" s="209"/>
      <c r="J485" s="204"/>
      <c r="K485" s="204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163</v>
      </c>
      <c r="AU485" s="214" t="s">
        <v>87</v>
      </c>
      <c r="AV485" s="13" t="s">
        <v>87</v>
      </c>
      <c r="AW485" s="13" t="s">
        <v>33</v>
      </c>
      <c r="AX485" s="13" t="s">
        <v>77</v>
      </c>
      <c r="AY485" s="214" t="s">
        <v>154</v>
      </c>
    </row>
    <row r="486" spans="1:65" s="2" customFormat="1" ht="16.5" customHeight="1">
      <c r="A486" s="33"/>
      <c r="B486" s="34"/>
      <c r="C486" s="190" t="s">
        <v>774</v>
      </c>
      <c r="D486" s="190" t="s">
        <v>156</v>
      </c>
      <c r="E486" s="191" t="s">
        <v>775</v>
      </c>
      <c r="F486" s="192" t="s">
        <v>776</v>
      </c>
      <c r="G486" s="193" t="s">
        <v>198</v>
      </c>
      <c r="H486" s="194">
        <v>15.76</v>
      </c>
      <c r="I486" s="195"/>
      <c r="J486" s="196">
        <f>ROUND(I486*H486,0)</f>
        <v>0</v>
      </c>
      <c r="K486" s="192" t="s">
        <v>160</v>
      </c>
      <c r="L486" s="38"/>
      <c r="M486" s="197" t="s">
        <v>1</v>
      </c>
      <c r="N486" s="198" t="s">
        <v>43</v>
      </c>
      <c r="O486" s="70"/>
      <c r="P486" s="199">
        <f>O486*H486</f>
        <v>0</v>
      </c>
      <c r="Q486" s="199">
        <v>0</v>
      </c>
      <c r="R486" s="199">
        <f>Q486*H486</f>
        <v>0</v>
      </c>
      <c r="S486" s="199">
        <v>4.0000000000000001E-3</v>
      </c>
      <c r="T486" s="200">
        <f>S486*H486</f>
        <v>6.3039999999999999E-2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201" t="s">
        <v>238</v>
      </c>
      <c r="AT486" s="201" t="s">
        <v>156</v>
      </c>
      <c r="AU486" s="201" t="s">
        <v>87</v>
      </c>
      <c r="AY486" s="16" t="s">
        <v>154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6" t="s">
        <v>87</v>
      </c>
      <c r="BK486" s="202">
        <f>ROUND(I486*H486,0)</f>
        <v>0</v>
      </c>
      <c r="BL486" s="16" t="s">
        <v>238</v>
      </c>
      <c r="BM486" s="201" t="s">
        <v>777</v>
      </c>
    </row>
    <row r="487" spans="1:65" s="13" customFormat="1" ht="11.25">
      <c r="B487" s="203"/>
      <c r="C487" s="204"/>
      <c r="D487" s="205" t="s">
        <v>163</v>
      </c>
      <c r="E487" s="206" t="s">
        <v>1</v>
      </c>
      <c r="F487" s="207" t="s">
        <v>778</v>
      </c>
      <c r="G487" s="204"/>
      <c r="H487" s="208">
        <v>15.76</v>
      </c>
      <c r="I487" s="209"/>
      <c r="J487" s="204"/>
      <c r="K487" s="204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163</v>
      </c>
      <c r="AU487" s="214" t="s">
        <v>87</v>
      </c>
      <c r="AV487" s="13" t="s">
        <v>87</v>
      </c>
      <c r="AW487" s="13" t="s">
        <v>33</v>
      </c>
      <c r="AX487" s="13" t="s">
        <v>77</v>
      </c>
      <c r="AY487" s="214" t="s">
        <v>154</v>
      </c>
    </row>
    <row r="488" spans="1:65" s="2" customFormat="1" ht="16.5" customHeight="1">
      <c r="A488" s="33"/>
      <c r="B488" s="34"/>
      <c r="C488" s="190" t="s">
        <v>779</v>
      </c>
      <c r="D488" s="190" t="s">
        <v>156</v>
      </c>
      <c r="E488" s="191" t="s">
        <v>780</v>
      </c>
      <c r="F488" s="192" t="s">
        <v>781</v>
      </c>
      <c r="G488" s="193" t="s">
        <v>198</v>
      </c>
      <c r="H488" s="194">
        <v>1.2</v>
      </c>
      <c r="I488" s="195"/>
      <c r="J488" s="196">
        <f>ROUND(I488*H488,0)</f>
        <v>0</v>
      </c>
      <c r="K488" s="192" t="s">
        <v>160</v>
      </c>
      <c r="L488" s="38"/>
      <c r="M488" s="197" t="s">
        <v>1</v>
      </c>
      <c r="N488" s="198" t="s">
        <v>43</v>
      </c>
      <c r="O488" s="70"/>
      <c r="P488" s="199">
        <f>O488*H488</f>
        <v>0</v>
      </c>
      <c r="Q488" s="199">
        <v>4.0000000000000002E-4</v>
      </c>
      <c r="R488" s="199">
        <f>Q488*H488</f>
        <v>4.8000000000000001E-4</v>
      </c>
      <c r="S488" s="199">
        <v>0</v>
      </c>
      <c r="T488" s="200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201" t="s">
        <v>238</v>
      </c>
      <c r="AT488" s="201" t="s">
        <v>156</v>
      </c>
      <c r="AU488" s="201" t="s">
        <v>87</v>
      </c>
      <c r="AY488" s="16" t="s">
        <v>154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16" t="s">
        <v>87</v>
      </c>
      <c r="BK488" s="202">
        <f>ROUND(I488*H488,0)</f>
        <v>0</v>
      </c>
      <c r="BL488" s="16" t="s">
        <v>238</v>
      </c>
      <c r="BM488" s="201" t="s">
        <v>782</v>
      </c>
    </row>
    <row r="489" spans="1:65" s="2" customFormat="1" ht="16.5" customHeight="1">
      <c r="A489" s="33"/>
      <c r="B489" s="34"/>
      <c r="C489" s="190" t="s">
        <v>783</v>
      </c>
      <c r="D489" s="190" t="s">
        <v>156</v>
      </c>
      <c r="E489" s="191" t="s">
        <v>784</v>
      </c>
      <c r="F489" s="192" t="s">
        <v>785</v>
      </c>
      <c r="G489" s="193" t="s">
        <v>198</v>
      </c>
      <c r="H489" s="194">
        <v>1.2</v>
      </c>
      <c r="I489" s="195"/>
      <c r="J489" s="196">
        <f>ROUND(I489*H489,0)</f>
        <v>0</v>
      </c>
      <c r="K489" s="192" t="s">
        <v>160</v>
      </c>
      <c r="L489" s="38"/>
      <c r="M489" s="197" t="s">
        <v>1</v>
      </c>
      <c r="N489" s="198" t="s">
        <v>43</v>
      </c>
      <c r="O489" s="70"/>
      <c r="P489" s="199">
        <f>O489*H489</f>
        <v>0</v>
      </c>
      <c r="Q489" s="199">
        <v>4.0000000000000002E-4</v>
      </c>
      <c r="R489" s="199">
        <f>Q489*H489</f>
        <v>4.8000000000000001E-4</v>
      </c>
      <c r="S489" s="199">
        <v>0</v>
      </c>
      <c r="T489" s="200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201" t="s">
        <v>238</v>
      </c>
      <c r="AT489" s="201" t="s">
        <v>156</v>
      </c>
      <c r="AU489" s="201" t="s">
        <v>87</v>
      </c>
      <c r="AY489" s="16" t="s">
        <v>154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16" t="s">
        <v>87</v>
      </c>
      <c r="BK489" s="202">
        <f>ROUND(I489*H489,0)</f>
        <v>0</v>
      </c>
      <c r="BL489" s="16" t="s">
        <v>238</v>
      </c>
      <c r="BM489" s="201" t="s">
        <v>786</v>
      </c>
    </row>
    <row r="490" spans="1:65" s="2" customFormat="1" ht="24">
      <c r="A490" s="33"/>
      <c r="B490" s="34"/>
      <c r="C490" s="215" t="s">
        <v>787</v>
      </c>
      <c r="D490" s="215" t="s">
        <v>270</v>
      </c>
      <c r="E490" s="216" t="s">
        <v>788</v>
      </c>
      <c r="F490" s="217" t="s">
        <v>789</v>
      </c>
      <c r="G490" s="218" t="s">
        <v>198</v>
      </c>
      <c r="H490" s="219">
        <v>1.44</v>
      </c>
      <c r="I490" s="220"/>
      <c r="J490" s="221">
        <f>ROUND(I490*H490,0)</f>
        <v>0</v>
      </c>
      <c r="K490" s="217" t="s">
        <v>160</v>
      </c>
      <c r="L490" s="222"/>
      <c r="M490" s="223" t="s">
        <v>1</v>
      </c>
      <c r="N490" s="224" t="s">
        <v>43</v>
      </c>
      <c r="O490" s="70"/>
      <c r="P490" s="199">
        <f>O490*H490</f>
        <v>0</v>
      </c>
      <c r="Q490" s="199">
        <v>5.4000000000000003E-3</v>
      </c>
      <c r="R490" s="199">
        <f>Q490*H490</f>
        <v>7.7759999999999999E-3</v>
      </c>
      <c r="S490" s="199">
        <v>0</v>
      </c>
      <c r="T490" s="200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201" t="s">
        <v>324</v>
      </c>
      <c r="AT490" s="201" t="s">
        <v>270</v>
      </c>
      <c r="AU490" s="201" t="s">
        <v>87</v>
      </c>
      <c r="AY490" s="16" t="s">
        <v>154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16" t="s">
        <v>87</v>
      </c>
      <c r="BK490" s="202">
        <f>ROUND(I490*H490,0)</f>
        <v>0</v>
      </c>
      <c r="BL490" s="16" t="s">
        <v>238</v>
      </c>
      <c r="BM490" s="201" t="s">
        <v>790</v>
      </c>
    </row>
    <row r="491" spans="1:65" s="13" customFormat="1" ht="11.25">
      <c r="B491" s="203"/>
      <c r="C491" s="204"/>
      <c r="D491" s="205" t="s">
        <v>163</v>
      </c>
      <c r="E491" s="206" t="s">
        <v>1</v>
      </c>
      <c r="F491" s="207" t="s">
        <v>791</v>
      </c>
      <c r="G491" s="204"/>
      <c r="H491" s="208">
        <v>1.44</v>
      </c>
      <c r="I491" s="209"/>
      <c r="J491" s="204"/>
      <c r="K491" s="204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163</v>
      </c>
      <c r="AU491" s="214" t="s">
        <v>87</v>
      </c>
      <c r="AV491" s="13" t="s">
        <v>87</v>
      </c>
      <c r="AW491" s="13" t="s">
        <v>33</v>
      </c>
      <c r="AX491" s="13" t="s">
        <v>77</v>
      </c>
      <c r="AY491" s="214" t="s">
        <v>154</v>
      </c>
    </row>
    <row r="492" spans="1:65" s="2" customFormat="1" ht="21.75" customHeight="1">
      <c r="A492" s="33"/>
      <c r="B492" s="34"/>
      <c r="C492" s="190" t="s">
        <v>792</v>
      </c>
      <c r="D492" s="190" t="s">
        <v>156</v>
      </c>
      <c r="E492" s="191" t="s">
        <v>793</v>
      </c>
      <c r="F492" s="192" t="s">
        <v>794</v>
      </c>
      <c r="G492" s="193" t="s">
        <v>198</v>
      </c>
      <c r="H492" s="194">
        <v>1.2</v>
      </c>
      <c r="I492" s="195"/>
      <c r="J492" s="196">
        <f>ROUND(I492*H492,0)</f>
        <v>0</v>
      </c>
      <c r="K492" s="192" t="s">
        <v>160</v>
      </c>
      <c r="L492" s="38"/>
      <c r="M492" s="197" t="s">
        <v>1</v>
      </c>
      <c r="N492" s="198" t="s">
        <v>43</v>
      </c>
      <c r="O492" s="70"/>
      <c r="P492" s="199">
        <f>O492*H492</f>
        <v>0</v>
      </c>
      <c r="Q492" s="199">
        <v>0</v>
      </c>
      <c r="R492" s="199">
        <f>Q492*H492</f>
        <v>0</v>
      </c>
      <c r="S492" s="199">
        <v>0</v>
      </c>
      <c r="T492" s="200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201" t="s">
        <v>238</v>
      </c>
      <c r="AT492" s="201" t="s">
        <v>156</v>
      </c>
      <c r="AU492" s="201" t="s">
        <v>87</v>
      </c>
      <c r="AY492" s="16" t="s">
        <v>154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16" t="s">
        <v>87</v>
      </c>
      <c r="BK492" s="202">
        <f>ROUND(I492*H492,0)</f>
        <v>0</v>
      </c>
      <c r="BL492" s="16" t="s">
        <v>238</v>
      </c>
      <c r="BM492" s="201" t="s">
        <v>795</v>
      </c>
    </row>
    <row r="493" spans="1:65" s="2" customFormat="1" ht="21.75" customHeight="1">
      <c r="A493" s="33"/>
      <c r="B493" s="34"/>
      <c r="C493" s="190" t="s">
        <v>796</v>
      </c>
      <c r="D493" s="190" t="s">
        <v>156</v>
      </c>
      <c r="E493" s="191" t="s">
        <v>797</v>
      </c>
      <c r="F493" s="192" t="s">
        <v>798</v>
      </c>
      <c r="G493" s="193" t="s">
        <v>198</v>
      </c>
      <c r="H493" s="194">
        <v>1.2</v>
      </c>
      <c r="I493" s="195"/>
      <c r="J493" s="196">
        <f>ROUND(I493*H493,0)</f>
        <v>0</v>
      </c>
      <c r="K493" s="192" t="s">
        <v>160</v>
      </c>
      <c r="L493" s="38"/>
      <c r="M493" s="197" t="s">
        <v>1</v>
      </c>
      <c r="N493" s="198" t="s">
        <v>43</v>
      </c>
      <c r="O493" s="70"/>
      <c r="P493" s="199">
        <f>O493*H493</f>
        <v>0</v>
      </c>
      <c r="Q493" s="199">
        <v>0</v>
      </c>
      <c r="R493" s="199">
        <f>Q493*H493</f>
        <v>0</v>
      </c>
      <c r="S493" s="199">
        <v>0</v>
      </c>
      <c r="T493" s="200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201" t="s">
        <v>238</v>
      </c>
      <c r="AT493" s="201" t="s">
        <v>156</v>
      </c>
      <c r="AU493" s="201" t="s">
        <v>87</v>
      </c>
      <c r="AY493" s="16" t="s">
        <v>154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16" t="s">
        <v>87</v>
      </c>
      <c r="BK493" s="202">
        <f>ROUND(I493*H493,0)</f>
        <v>0</v>
      </c>
      <c r="BL493" s="16" t="s">
        <v>238</v>
      </c>
      <c r="BM493" s="201" t="s">
        <v>799</v>
      </c>
    </row>
    <row r="494" spans="1:65" s="2" customFormat="1" ht="16.5" customHeight="1">
      <c r="A494" s="33"/>
      <c r="B494" s="34"/>
      <c r="C494" s="190" t="s">
        <v>800</v>
      </c>
      <c r="D494" s="190" t="s">
        <v>156</v>
      </c>
      <c r="E494" s="191" t="s">
        <v>801</v>
      </c>
      <c r="F494" s="192" t="s">
        <v>802</v>
      </c>
      <c r="G494" s="193" t="s">
        <v>176</v>
      </c>
      <c r="H494" s="194">
        <v>0.01</v>
      </c>
      <c r="I494" s="195"/>
      <c r="J494" s="196">
        <f>ROUND(I494*H494,0)</f>
        <v>0</v>
      </c>
      <c r="K494" s="192" t="s">
        <v>160</v>
      </c>
      <c r="L494" s="38"/>
      <c r="M494" s="197" t="s">
        <v>1</v>
      </c>
      <c r="N494" s="198" t="s">
        <v>43</v>
      </c>
      <c r="O494" s="70"/>
      <c r="P494" s="199">
        <f>O494*H494</f>
        <v>0</v>
      </c>
      <c r="Q494" s="199">
        <v>0</v>
      </c>
      <c r="R494" s="199">
        <f>Q494*H494</f>
        <v>0</v>
      </c>
      <c r="S494" s="199">
        <v>0</v>
      </c>
      <c r="T494" s="200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201" t="s">
        <v>238</v>
      </c>
      <c r="AT494" s="201" t="s">
        <v>156</v>
      </c>
      <c r="AU494" s="201" t="s">
        <v>87</v>
      </c>
      <c r="AY494" s="16" t="s">
        <v>154</v>
      </c>
      <c r="BE494" s="202">
        <f>IF(N494="základní",J494,0)</f>
        <v>0</v>
      </c>
      <c r="BF494" s="202">
        <f>IF(N494="snížená",J494,0)</f>
        <v>0</v>
      </c>
      <c r="BG494" s="202">
        <f>IF(N494="zákl. přenesená",J494,0)</f>
        <v>0</v>
      </c>
      <c r="BH494" s="202">
        <f>IF(N494="sníž. přenesená",J494,0)</f>
        <v>0</v>
      </c>
      <c r="BI494" s="202">
        <f>IF(N494="nulová",J494,0)</f>
        <v>0</v>
      </c>
      <c r="BJ494" s="16" t="s">
        <v>87</v>
      </c>
      <c r="BK494" s="202">
        <f>ROUND(I494*H494,0)</f>
        <v>0</v>
      </c>
      <c r="BL494" s="16" t="s">
        <v>238</v>
      </c>
      <c r="BM494" s="201" t="s">
        <v>803</v>
      </c>
    </row>
    <row r="495" spans="1:65" s="12" customFormat="1" ht="22.9" customHeight="1">
      <c r="B495" s="174"/>
      <c r="C495" s="175"/>
      <c r="D495" s="176" t="s">
        <v>76</v>
      </c>
      <c r="E495" s="188" t="s">
        <v>804</v>
      </c>
      <c r="F495" s="188" t="s">
        <v>805</v>
      </c>
      <c r="G495" s="175"/>
      <c r="H495" s="175"/>
      <c r="I495" s="178"/>
      <c r="J495" s="189">
        <f>BK495</f>
        <v>0</v>
      </c>
      <c r="K495" s="175"/>
      <c r="L495" s="180"/>
      <c r="M495" s="181"/>
      <c r="N495" s="182"/>
      <c r="O495" s="182"/>
      <c r="P495" s="183">
        <f>SUM(P496:P529)</f>
        <v>0</v>
      </c>
      <c r="Q495" s="182"/>
      <c r="R495" s="183">
        <f>SUM(R496:R529)</f>
        <v>2.1804844999999999</v>
      </c>
      <c r="S495" s="182"/>
      <c r="T495" s="184">
        <f>SUM(T496:T529)</f>
        <v>1.0926800000000001</v>
      </c>
      <c r="AR495" s="185" t="s">
        <v>87</v>
      </c>
      <c r="AT495" s="186" t="s">
        <v>76</v>
      </c>
      <c r="AU495" s="186" t="s">
        <v>8</v>
      </c>
      <c r="AY495" s="185" t="s">
        <v>154</v>
      </c>
      <c r="BK495" s="187">
        <f>SUM(BK496:BK529)</f>
        <v>0</v>
      </c>
    </row>
    <row r="496" spans="1:65" s="2" customFormat="1" ht="16.5" customHeight="1">
      <c r="A496" s="33"/>
      <c r="B496" s="34"/>
      <c r="C496" s="190" t="s">
        <v>806</v>
      </c>
      <c r="D496" s="190" t="s">
        <v>156</v>
      </c>
      <c r="E496" s="191" t="s">
        <v>807</v>
      </c>
      <c r="F496" s="192" t="s">
        <v>808</v>
      </c>
      <c r="G496" s="193" t="s">
        <v>198</v>
      </c>
      <c r="H496" s="194">
        <v>15.76</v>
      </c>
      <c r="I496" s="195"/>
      <c r="J496" s="196">
        <f>ROUND(I496*H496,0)</f>
        <v>0</v>
      </c>
      <c r="K496" s="192" t="s">
        <v>160</v>
      </c>
      <c r="L496" s="38"/>
      <c r="M496" s="197" t="s">
        <v>1</v>
      </c>
      <c r="N496" s="198" t="s">
        <v>43</v>
      </c>
      <c r="O496" s="70"/>
      <c r="P496" s="199">
        <f>O496*H496</f>
        <v>0</v>
      </c>
      <c r="Q496" s="199">
        <v>0</v>
      </c>
      <c r="R496" s="199">
        <f>Q496*H496</f>
        <v>0</v>
      </c>
      <c r="S496" s="199">
        <v>0.01</v>
      </c>
      <c r="T496" s="200">
        <f>S496*H496</f>
        <v>0.15759999999999999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201" t="s">
        <v>238</v>
      </c>
      <c r="AT496" s="201" t="s">
        <v>156</v>
      </c>
      <c r="AU496" s="201" t="s">
        <v>87</v>
      </c>
      <c r="AY496" s="16" t="s">
        <v>154</v>
      </c>
      <c r="BE496" s="202">
        <f>IF(N496="základní",J496,0)</f>
        <v>0</v>
      </c>
      <c r="BF496" s="202">
        <f>IF(N496="snížená",J496,0)</f>
        <v>0</v>
      </c>
      <c r="BG496" s="202">
        <f>IF(N496="zákl. přenesená",J496,0)</f>
        <v>0</v>
      </c>
      <c r="BH496" s="202">
        <f>IF(N496="sníž. přenesená",J496,0)</f>
        <v>0</v>
      </c>
      <c r="BI496" s="202">
        <f>IF(N496="nulová",J496,0)</f>
        <v>0</v>
      </c>
      <c r="BJ496" s="16" t="s">
        <v>87</v>
      </c>
      <c r="BK496" s="202">
        <f>ROUND(I496*H496,0)</f>
        <v>0</v>
      </c>
      <c r="BL496" s="16" t="s">
        <v>238</v>
      </c>
      <c r="BM496" s="201" t="s">
        <v>809</v>
      </c>
    </row>
    <row r="497" spans="1:65" s="13" customFormat="1" ht="11.25">
      <c r="B497" s="203"/>
      <c r="C497" s="204"/>
      <c r="D497" s="205" t="s">
        <v>163</v>
      </c>
      <c r="E497" s="206" t="s">
        <v>1</v>
      </c>
      <c r="F497" s="207" t="s">
        <v>691</v>
      </c>
      <c r="G497" s="204"/>
      <c r="H497" s="208">
        <v>15.76</v>
      </c>
      <c r="I497" s="209"/>
      <c r="J497" s="204"/>
      <c r="K497" s="204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163</v>
      </c>
      <c r="AU497" s="214" t="s">
        <v>87</v>
      </c>
      <c r="AV497" s="13" t="s">
        <v>87</v>
      </c>
      <c r="AW497" s="13" t="s">
        <v>33</v>
      </c>
      <c r="AX497" s="13" t="s">
        <v>77</v>
      </c>
      <c r="AY497" s="214" t="s">
        <v>154</v>
      </c>
    </row>
    <row r="498" spans="1:65" s="2" customFormat="1" ht="16.5" customHeight="1">
      <c r="A498" s="33"/>
      <c r="B498" s="34"/>
      <c r="C498" s="190" t="s">
        <v>810</v>
      </c>
      <c r="D498" s="190" t="s">
        <v>156</v>
      </c>
      <c r="E498" s="191" t="s">
        <v>811</v>
      </c>
      <c r="F498" s="192" t="s">
        <v>812</v>
      </c>
      <c r="G498" s="193" t="s">
        <v>198</v>
      </c>
      <c r="H498" s="194">
        <v>467.54</v>
      </c>
      <c r="I498" s="195"/>
      <c r="J498" s="196">
        <f>ROUND(I498*H498,0)</f>
        <v>0</v>
      </c>
      <c r="K498" s="192" t="s">
        <v>160</v>
      </c>
      <c r="L498" s="38"/>
      <c r="M498" s="197" t="s">
        <v>1</v>
      </c>
      <c r="N498" s="198" t="s">
        <v>43</v>
      </c>
      <c r="O498" s="70"/>
      <c r="P498" s="199">
        <f>O498*H498</f>
        <v>0</v>
      </c>
      <c r="Q498" s="199">
        <v>0</v>
      </c>
      <c r="R498" s="199">
        <f>Q498*H498</f>
        <v>0</v>
      </c>
      <c r="S498" s="199">
        <v>2E-3</v>
      </c>
      <c r="T498" s="200">
        <f>S498*H498</f>
        <v>0.93508000000000002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201" t="s">
        <v>238</v>
      </c>
      <c r="AT498" s="201" t="s">
        <v>156</v>
      </c>
      <c r="AU498" s="201" t="s">
        <v>87</v>
      </c>
      <c r="AY498" s="16" t="s">
        <v>154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16" t="s">
        <v>87</v>
      </c>
      <c r="BK498" s="202">
        <f>ROUND(I498*H498,0)</f>
        <v>0</v>
      </c>
      <c r="BL498" s="16" t="s">
        <v>238</v>
      </c>
      <c r="BM498" s="201" t="s">
        <v>813</v>
      </c>
    </row>
    <row r="499" spans="1:65" s="13" customFormat="1" ht="11.25">
      <c r="B499" s="203"/>
      <c r="C499" s="204"/>
      <c r="D499" s="205" t="s">
        <v>163</v>
      </c>
      <c r="E499" s="206" t="s">
        <v>1</v>
      </c>
      <c r="F499" s="207" t="s">
        <v>814</v>
      </c>
      <c r="G499" s="204"/>
      <c r="H499" s="208">
        <v>453.86399999999998</v>
      </c>
      <c r="I499" s="209"/>
      <c r="J499" s="204"/>
      <c r="K499" s="204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163</v>
      </c>
      <c r="AU499" s="214" t="s">
        <v>87</v>
      </c>
      <c r="AV499" s="13" t="s">
        <v>87</v>
      </c>
      <c r="AW499" s="13" t="s">
        <v>33</v>
      </c>
      <c r="AX499" s="13" t="s">
        <v>77</v>
      </c>
      <c r="AY499" s="214" t="s">
        <v>154</v>
      </c>
    </row>
    <row r="500" spans="1:65" s="13" customFormat="1" ht="11.25">
      <c r="B500" s="203"/>
      <c r="C500" s="204"/>
      <c r="D500" s="205" t="s">
        <v>163</v>
      </c>
      <c r="E500" s="206" t="s">
        <v>1</v>
      </c>
      <c r="F500" s="207" t="s">
        <v>815</v>
      </c>
      <c r="G500" s="204"/>
      <c r="H500" s="208">
        <v>-40</v>
      </c>
      <c r="I500" s="209"/>
      <c r="J500" s="204"/>
      <c r="K500" s="204"/>
      <c r="L500" s="210"/>
      <c r="M500" s="211"/>
      <c r="N500" s="212"/>
      <c r="O500" s="212"/>
      <c r="P500" s="212"/>
      <c r="Q500" s="212"/>
      <c r="R500" s="212"/>
      <c r="S500" s="212"/>
      <c r="T500" s="213"/>
      <c r="AT500" s="214" t="s">
        <v>163</v>
      </c>
      <c r="AU500" s="214" t="s">
        <v>87</v>
      </c>
      <c r="AV500" s="13" t="s">
        <v>87</v>
      </c>
      <c r="AW500" s="13" t="s">
        <v>33</v>
      </c>
      <c r="AX500" s="13" t="s">
        <v>77</v>
      </c>
      <c r="AY500" s="214" t="s">
        <v>154</v>
      </c>
    </row>
    <row r="501" spans="1:65" s="13" customFormat="1" ht="11.25">
      <c r="B501" s="203"/>
      <c r="C501" s="204"/>
      <c r="D501" s="205" t="s">
        <v>163</v>
      </c>
      <c r="E501" s="206" t="s">
        <v>1</v>
      </c>
      <c r="F501" s="207" t="s">
        <v>816</v>
      </c>
      <c r="G501" s="204"/>
      <c r="H501" s="208">
        <v>36.396000000000001</v>
      </c>
      <c r="I501" s="209"/>
      <c r="J501" s="204"/>
      <c r="K501" s="204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163</v>
      </c>
      <c r="AU501" s="214" t="s">
        <v>87</v>
      </c>
      <c r="AV501" s="13" t="s">
        <v>87</v>
      </c>
      <c r="AW501" s="13" t="s">
        <v>33</v>
      </c>
      <c r="AX501" s="13" t="s">
        <v>77</v>
      </c>
      <c r="AY501" s="214" t="s">
        <v>154</v>
      </c>
    </row>
    <row r="502" spans="1:65" s="13" customFormat="1" ht="11.25">
      <c r="B502" s="203"/>
      <c r="C502" s="204"/>
      <c r="D502" s="205" t="s">
        <v>163</v>
      </c>
      <c r="E502" s="206" t="s">
        <v>1</v>
      </c>
      <c r="F502" s="207" t="s">
        <v>817</v>
      </c>
      <c r="G502" s="204"/>
      <c r="H502" s="208">
        <v>10.8</v>
      </c>
      <c r="I502" s="209"/>
      <c r="J502" s="204"/>
      <c r="K502" s="204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163</v>
      </c>
      <c r="AU502" s="214" t="s">
        <v>87</v>
      </c>
      <c r="AV502" s="13" t="s">
        <v>87</v>
      </c>
      <c r="AW502" s="13" t="s">
        <v>33</v>
      </c>
      <c r="AX502" s="13" t="s">
        <v>77</v>
      </c>
      <c r="AY502" s="214" t="s">
        <v>154</v>
      </c>
    </row>
    <row r="503" spans="1:65" s="13" customFormat="1" ht="11.25">
      <c r="B503" s="203"/>
      <c r="C503" s="204"/>
      <c r="D503" s="205" t="s">
        <v>163</v>
      </c>
      <c r="E503" s="206" t="s">
        <v>1</v>
      </c>
      <c r="F503" s="207" t="s">
        <v>818</v>
      </c>
      <c r="G503" s="204"/>
      <c r="H503" s="208">
        <v>6.48</v>
      </c>
      <c r="I503" s="209"/>
      <c r="J503" s="204"/>
      <c r="K503" s="204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163</v>
      </c>
      <c r="AU503" s="214" t="s">
        <v>87</v>
      </c>
      <c r="AV503" s="13" t="s">
        <v>87</v>
      </c>
      <c r="AW503" s="13" t="s">
        <v>33</v>
      </c>
      <c r="AX503" s="13" t="s">
        <v>77</v>
      </c>
      <c r="AY503" s="214" t="s">
        <v>154</v>
      </c>
    </row>
    <row r="504" spans="1:65" s="2" customFormat="1" ht="16.5" customHeight="1">
      <c r="A504" s="33"/>
      <c r="B504" s="34"/>
      <c r="C504" s="190" t="s">
        <v>819</v>
      </c>
      <c r="D504" s="190" t="s">
        <v>156</v>
      </c>
      <c r="E504" s="191" t="s">
        <v>820</v>
      </c>
      <c r="F504" s="192" t="s">
        <v>821</v>
      </c>
      <c r="G504" s="193" t="s">
        <v>219</v>
      </c>
      <c r="H504" s="194">
        <v>50</v>
      </c>
      <c r="I504" s="195"/>
      <c r="J504" s="196">
        <f>ROUND(I504*H504,0)</f>
        <v>0</v>
      </c>
      <c r="K504" s="192" t="s">
        <v>160</v>
      </c>
      <c r="L504" s="38"/>
      <c r="M504" s="197" t="s">
        <v>1</v>
      </c>
      <c r="N504" s="198" t="s">
        <v>43</v>
      </c>
      <c r="O504" s="70"/>
      <c r="P504" s="199">
        <f>O504*H504</f>
        <v>0</v>
      </c>
      <c r="Q504" s="199">
        <v>7.4999999999999997E-3</v>
      </c>
      <c r="R504" s="199">
        <f>Q504*H504</f>
        <v>0.375</v>
      </c>
      <c r="S504" s="199">
        <v>0</v>
      </c>
      <c r="T504" s="200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201" t="s">
        <v>238</v>
      </c>
      <c r="AT504" s="201" t="s">
        <v>156</v>
      </c>
      <c r="AU504" s="201" t="s">
        <v>87</v>
      </c>
      <c r="AY504" s="16" t="s">
        <v>154</v>
      </c>
      <c r="BE504" s="202">
        <f>IF(N504="základní",J504,0)</f>
        <v>0</v>
      </c>
      <c r="BF504" s="202">
        <f>IF(N504="snížená",J504,0)</f>
        <v>0</v>
      </c>
      <c r="BG504" s="202">
        <f>IF(N504="zákl. přenesená",J504,0)</f>
        <v>0</v>
      </c>
      <c r="BH504" s="202">
        <f>IF(N504="sníž. přenesená",J504,0)</f>
        <v>0</v>
      </c>
      <c r="BI504" s="202">
        <f>IF(N504="nulová",J504,0)</f>
        <v>0</v>
      </c>
      <c r="BJ504" s="16" t="s">
        <v>87</v>
      </c>
      <c r="BK504" s="202">
        <f>ROUND(I504*H504,0)</f>
        <v>0</v>
      </c>
      <c r="BL504" s="16" t="s">
        <v>238</v>
      </c>
      <c r="BM504" s="201" t="s">
        <v>822</v>
      </c>
    </row>
    <row r="505" spans="1:65" s="2" customFormat="1" ht="16.5" customHeight="1">
      <c r="A505" s="33"/>
      <c r="B505" s="34"/>
      <c r="C505" s="215" t="s">
        <v>823</v>
      </c>
      <c r="D505" s="215" t="s">
        <v>270</v>
      </c>
      <c r="E505" s="216" t="s">
        <v>824</v>
      </c>
      <c r="F505" s="217" t="s">
        <v>825</v>
      </c>
      <c r="G505" s="218" t="s">
        <v>219</v>
      </c>
      <c r="H505" s="219">
        <v>50</v>
      </c>
      <c r="I505" s="220"/>
      <c r="J505" s="221">
        <f>ROUND(I505*H505,0)</f>
        <v>0</v>
      </c>
      <c r="K505" s="217" t="s">
        <v>1</v>
      </c>
      <c r="L505" s="222"/>
      <c r="M505" s="223" t="s">
        <v>1</v>
      </c>
      <c r="N505" s="224" t="s">
        <v>43</v>
      </c>
      <c r="O505" s="70"/>
      <c r="P505" s="199">
        <f>O505*H505</f>
        <v>0</v>
      </c>
      <c r="Q505" s="199">
        <v>2.2000000000000001E-3</v>
      </c>
      <c r="R505" s="199">
        <f>Q505*H505</f>
        <v>0.11</v>
      </c>
      <c r="S505" s="199">
        <v>0</v>
      </c>
      <c r="T505" s="200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201" t="s">
        <v>324</v>
      </c>
      <c r="AT505" s="201" t="s">
        <v>270</v>
      </c>
      <c r="AU505" s="201" t="s">
        <v>87</v>
      </c>
      <c r="AY505" s="16" t="s">
        <v>154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6" t="s">
        <v>87</v>
      </c>
      <c r="BK505" s="202">
        <f>ROUND(I505*H505,0)</f>
        <v>0</v>
      </c>
      <c r="BL505" s="16" t="s">
        <v>238</v>
      </c>
      <c r="BM505" s="201" t="s">
        <v>826</v>
      </c>
    </row>
    <row r="506" spans="1:65" s="2" customFormat="1" ht="21.75" customHeight="1">
      <c r="A506" s="33"/>
      <c r="B506" s="34"/>
      <c r="C506" s="190" t="s">
        <v>827</v>
      </c>
      <c r="D506" s="190" t="s">
        <v>156</v>
      </c>
      <c r="E506" s="191" t="s">
        <v>828</v>
      </c>
      <c r="F506" s="192" t="s">
        <v>829</v>
      </c>
      <c r="G506" s="193" t="s">
        <v>224</v>
      </c>
      <c r="H506" s="194">
        <v>162.18</v>
      </c>
      <c r="I506" s="195"/>
      <c r="J506" s="196">
        <f>ROUND(I506*H506,0)</f>
        <v>0</v>
      </c>
      <c r="K506" s="192" t="s">
        <v>160</v>
      </c>
      <c r="L506" s="38"/>
      <c r="M506" s="197" t="s">
        <v>1</v>
      </c>
      <c r="N506" s="198" t="s">
        <v>43</v>
      </c>
      <c r="O506" s="70"/>
      <c r="P506" s="199">
        <f>O506*H506</f>
        <v>0</v>
      </c>
      <c r="Q506" s="199">
        <v>5.9999999999999995E-4</v>
      </c>
      <c r="R506" s="199">
        <f>Q506*H506</f>
        <v>9.7307999999999992E-2</v>
      </c>
      <c r="S506" s="199">
        <v>0</v>
      </c>
      <c r="T506" s="200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201" t="s">
        <v>238</v>
      </c>
      <c r="AT506" s="201" t="s">
        <v>156</v>
      </c>
      <c r="AU506" s="201" t="s">
        <v>87</v>
      </c>
      <c r="AY506" s="16" t="s">
        <v>154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16" t="s">
        <v>87</v>
      </c>
      <c r="BK506" s="202">
        <f>ROUND(I506*H506,0)</f>
        <v>0</v>
      </c>
      <c r="BL506" s="16" t="s">
        <v>238</v>
      </c>
      <c r="BM506" s="201" t="s">
        <v>830</v>
      </c>
    </row>
    <row r="507" spans="1:65" s="13" customFormat="1" ht="11.25">
      <c r="B507" s="203"/>
      <c r="C507" s="204"/>
      <c r="D507" s="205" t="s">
        <v>163</v>
      </c>
      <c r="E507" s="206" t="s">
        <v>1</v>
      </c>
      <c r="F507" s="207" t="s">
        <v>831</v>
      </c>
      <c r="G507" s="204"/>
      <c r="H507" s="208">
        <v>121.32</v>
      </c>
      <c r="I507" s="209"/>
      <c r="J507" s="204"/>
      <c r="K507" s="204"/>
      <c r="L507" s="210"/>
      <c r="M507" s="211"/>
      <c r="N507" s="212"/>
      <c r="O507" s="212"/>
      <c r="P507" s="212"/>
      <c r="Q507" s="212"/>
      <c r="R507" s="212"/>
      <c r="S507" s="212"/>
      <c r="T507" s="213"/>
      <c r="AT507" s="214" t="s">
        <v>163</v>
      </c>
      <c r="AU507" s="214" t="s">
        <v>87</v>
      </c>
      <c r="AV507" s="13" t="s">
        <v>87</v>
      </c>
      <c r="AW507" s="13" t="s">
        <v>33</v>
      </c>
      <c r="AX507" s="13" t="s">
        <v>77</v>
      </c>
      <c r="AY507" s="214" t="s">
        <v>154</v>
      </c>
    </row>
    <row r="508" spans="1:65" s="13" customFormat="1" ht="11.25">
      <c r="B508" s="203"/>
      <c r="C508" s="204"/>
      <c r="D508" s="205" t="s">
        <v>163</v>
      </c>
      <c r="E508" s="206" t="s">
        <v>1</v>
      </c>
      <c r="F508" s="207" t="s">
        <v>832</v>
      </c>
      <c r="G508" s="204"/>
      <c r="H508" s="208">
        <v>36</v>
      </c>
      <c r="I508" s="209"/>
      <c r="J508" s="204"/>
      <c r="K508" s="204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163</v>
      </c>
      <c r="AU508" s="214" t="s">
        <v>87</v>
      </c>
      <c r="AV508" s="13" t="s">
        <v>87</v>
      </c>
      <c r="AW508" s="13" t="s">
        <v>33</v>
      </c>
      <c r="AX508" s="13" t="s">
        <v>77</v>
      </c>
      <c r="AY508" s="214" t="s">
        <v>154</v>
      </c>
    </row>
    <row r="509" spans="1:65" s="13" customFormat="1" ht="11.25">
      <c r="B509" s="203"/>
      <c r="C509" s="204"/>
      <c r="D509" s="205" t="s">
        <v>163</v>
      </c>
      <c r="E509" s="206" t="s">
        <v>1</v>
      </c>
      <c r="F509" s="207" t="s">
        <v>833</v>
      </c>
      <c r="G509" s="204"/>
      <c r="H509" s="208">
        <v>4.8600000000000003</v>
      </c>
      <c r="I509" s="209"/>
      <c r="J509" s="204"/>
      <c r="K509" s="204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163</v>
      </c>
      <c r="AU509" s="214" t="s">
        <v>87</v>
      </c>
      <c r="AV509" s="13" t="s">
        <v>87</v>
      </c>
      <c r="AW509" s="13" t="s">
        <v>33</v>
      </c>
      <c r="AX509" s="13" t="s">
        <v>77</v>
      </c>
      <c r="AY509" s="214" t="s">
        <v>154</v>
      </c>
    </row>
    <row r="510" spans="1:65" s="2" customFormat="1" ht="21.75" customHeight="1">
      <c r="A510" s="33"/>
      <c r="B510" s="34"/>
      <c r="C510" s="190" t="s">
        <v>834</v>
      </c>
      <c r="D510" s="190" t="s">
        <v>156</v>
      </c>
      <c r="E510" s="191" t="s">
        <v>835</v>
      </c>
      <c r="F510" s="192" t="s">
        <v>836</v>
      </c>
      <c r="G510" s="193" t="s">
        <v>224</v>
      </c>
      <c r="H510" s="194">
        <v>126.18</v>
      </c>
      <c r="I510" s="195"/>
      <c r="J510" s="196">
        <f>ROUND(I510*H510,0)</f>
        <v>0</v>
      </c>
      <c r="K510" s="192" t="s">
        <v>160</v>
      </c>
      <c r="L510" s="38"/>
      <c r="M510" s="197" t="s">
        <v>1</v>
      </c>
      <c r="N510" s="198" t="s">
        <v>43</v>
      </c>
      <c r="O510" s="70"/>
      <c r="P510" s="199">
        <f>O510*H510</f>
        <v>0</v>
      </c>
      <c r="Q510" s="199">
        <v>5.9999999999999995E-4</v>
      </c>
      <c r="R510" s="199">
        <f>Q510*H510</f>
        <v>7.5707999999999998E-2</v>
      </c>
      <c r="S510" s="199">
        <v>0</v>
      </c>
      <c r="T510" s="200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201" t="s">
        <v>238</v>
      </c>
      <c r="AT510" s="201" t="s">
        <v>156</v>
      </c>
      <c r="AU510" s="201" t="s">
        <v>87</v>
      </c>
      <c r="AY510" s="16" t="s">
        <v>154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16" t="s">
        <v>87</v>
      </c>
      <c r="BK510" s="202">
        <f>ROUND(I510*H510,0)</f>
        <v>0</v>
      </c>
      <c r="BL510" s="16" t="s">
        <v>238</v>
      </c>
      <c r="BM510" s="201" t="s">
        <v>837</v>
      </c>
    </row>
    <row r="511" spans="1:65" s="13" customFormat="1" ht="11.25">
      <c r="B511" s="203"/>
      <c r="C511" s="204"/>
      <c r="D511" s="205" t="s">
        <v>163</v>
      </c>
      <c r="E511" s="206" t="s">
        <v>1</v>
      </c>
      <c r="F511" s="207" t="s">
        <v>831</v>
      </c>
      <c r="G511" s="204"/>
      <c r="H511" s="208">
        <v>121.32</v>
      </c>
      <c r="I511" s="209"/>
      <c r="J511" s="204"/>
      <c r="K511" s="204"/>
      <c r="L511" s="210"/>
      <c r="M511" s="211"/>
      <c r="N511" s="212"/>
      <c r="O511" s="212"/>
      <c r="P511" s="212"/>
      <c r="Q511" s="212"/>
      <c r="R511" s="212"/>
      <c r="S511" s="212"/>
      <c r="T511" s="213"/>
      <c r="AT511" s="214" t="s">
        <v>163</v>
      </c>
      <c r="AU511" s="214" t="s">
        <v>87</v>
      </c>
      <c r="AV511" s="13" t="s">
        <v>87</v>
      </c>
      <c r="AW511" s="13" t="s">
        <v>33</v>
      </c>
      <c r="AX511" s="13" t="s">
        <v>77</v>
      </c>
      <c r="AY511" s="214" t="s">
        <v>154</v>
      </c>
    </row>
    <row r="512" spans="1:65" s="13" customFormat="1" ht="11.25">
      <c r="B512" s="203"/>
      <c r="C512" s="204"/>
      <c r="D512" s="205" t="s">
        <v>163</v>
      </c>
      <c r="E512" s="206" t="s">
        <v>1</v>
      </c>
      <c r="F512" s="207" t="s">
        <v>833</v>
      </c>
      <c r="G512" s="204"/>
      <c r="H512" s="208">
        <v>4.8600000000000003</v>
      </c>
      <c r="I512" s="209"/>
      <c r="J512" s="204"/>
      <c r="K512" s="204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163</v>
      </c>
      <c r="AU512" s="214" t="s">
        <v>87</v>
      </c>
      <c r="AV512" s="13" t="s">
        <v>87</v>
      </c>
      <c r="AW512" s="13" t="s">
        <v>33</v>
      </c>
      <c r="AX512" s="13" t="s">
        <v>77</v>
      </c>
      <c r="AY512" s="214" t="s">
        <v>154</v>
      </c>
    </row>
    <row r="513" spans="1:65" s="2" customFormat="1" ht="21.75" customHeight="1">
      <c r="A513" s="33"/>
      <c r="B513" s="34"/>
      <c r="C513" s="190" t="s">
        <v>838</v>
      </c>
      <c r="D513" s="190" t="s">
        <v>156</v>
      </c>
      <c r="E513" s="191" t="s">
        <v>839</v>
      </c>
      <c r="F513" s="192" t="s">
        <v>840</v>
      </c>
      <c r="G513" s="193" t="s">
        <v>224</v>
      </c>
      <c r="H513" s="194">
        <v>36</v>
      </c>
      <c r="I513" s="195"/>
      <c r="J513" s="196">
        <f>ROUND(I513*H513,0)</f>
        <v>0</v>
      </c>
      <c r="K513" s="192" t="s">
        <v>160</v>
      </c>
      <c r="L513" s="38"/>
      <c r="M513" s="197" t="s">
        <v>1</v>
      </c>
      <c r="N513" s="198" t="s">
        <v>43</v>
      </c>
      <c r="O513" s="70"/>
      <c r="P513" s="199">
        <f>O513*H513</f>
        <v>0</v>
      </c>
      <c r="Q513" s="199">
        <v>4.2999999999999999E-4</v>
      </c>
      <c r="R513" s="199">
        <f>Q513*H513</f>
        <v>1.5479999999999999E-2</v>
      </c>
      <c r="S513" s="199">
        <v>0</v>
      </c>
      <c r="T513" s="200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201" t="s">
        <v>238</v>
      </c>
      <c r="AT513" s="201" t="s">
        <v>156</v>
      </c>
      <c r="AU513" s="201" t="s">
        <v>87</v>
      </c>
      <c r="AY513" s="16" t="s">
        <v>154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16" t="s">
        <v>87</v>
      </c>
      <c r="BK513" s="202">
        <f>ROUND(I513*H513,0)</f>
        <v>0</v>
      </c>
      <c r="BL513" s="16" t="s">
        <v>238</v>
      </c>
      <c r="BM513" s="201" t="s">
        <v>841</v>
      </c>
    </row>
    <row r="514" spans="1:65" s="13" customFormat="1" ht="11.25">
      <c r="B514" s="203"/>
      <c r="C514" s="204"/>
      <c r="D514" s="205" t="s">
        <v>163</v>
      </c>
      <c r="E514" s="206" t="s">
        <v>1</v>
      </c>
      <c r="F514" s="207" t="s">
        <v>832</v>
      </c>
      <c r="G514" s="204"/>
      <c r="H514" s="208">
        <v>36</v>
      </c>
      <c r="I514" s="209"/>
      <c r="J514" s="204"/>
      <c r="K514" s="204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163</v>
      </c>
      <c r="AU514" s="214" t="s">
        <v>87</v>
      </c>
      <c r="AV514" s="13" t="s">
        <v>87</v>
      </c>
      <c r="AW514" s="13" t="s">
        <v>33</v>
      </c>
      <c r="AX514" s="13" t="s">
        <v>77</v>
      </c>
      <c r="AY514" s="214" t="s">
        <v>154</v>
      </c>
    </row>
    <row r="515" spans="1:65" s="2" customFormat="1" ht="21.75" customHeight="1">
      <c r="A515" s="33"/>
      <c r="B515" s="34"/>
      <c r="C515" s="190" t="s">
        <v>842</v>
      </c>
      <c r="D515" s="190" t="s">
        <v>156</v>
      </c>
      <c r="E515" s="191" t="s">
        <v>843</v>
      </c>
      <c r="F515" s="192" t="s">
        <v>844</v>
      </c>
      <c r="G515" s="193" t="s">
        <v>224</v>
      </c>
      <c r="H515" s="194">
        <v>116.82</v>
      </c>
      <c r="I515" s="195"/>
      <c r="J515" s="196">
        <f>ROUND(I515*H515,0)</f>
        <v>0</v>
      </c>
      <c r="K515" s="192" t="s">
        <v>160</v>
      </c>
      <c r="L515" s="38"/>
      <c r="M515" s="197" t="s">
        <v>1</v>
      </c>
      <c r="N515" s="198" t="s">
        <v>43</v>
      </c>
      <c r="O515" s="70"/>
      <c r="P515" s="199">
        <f>O515*H515</f>
        <v>0</v>
      </c>
      <c r="Q515" s="199">
        <v>1.1999999999999999E-3</v>
      </c>
      <c r="R515" s="199">
        <f>Q515*H515</f>
        <v>0.14018399999999998</v>
      </c>
      <c r="S515" s="199">
        <v>0</v>
      </c>
      <c r="T515" s="200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201" t="s">
        <v>238</v>
      </c>
      <c r="AT515" s="201" t="s">
        <v>156</v>
      </c>
      <c r="AU515" s="201" t="s">
        <v>87</v>
      </c>
      <c r="AY515" s="16" t="s">
        <v>154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16" t="s">
        <v>87</v>
      </c>
      <c r="BK515" s="202">
        <f>ROUND(I515*H515,0)</f>
        <v>0</v>
      </c>
      <c r="BL515" s="16" t="s">
        <v>238</v>
      </c>
      <c r="BM515" s="201" t="s">
        <v>845</v>
      </c>
    </row>
    <row r="516" spans="1:65" s="13" customFormat="1" ht="11.25">
      <c r="B516" s="203"/>
      <c r="C516" s="204"/>
      <c r="D516" s="205" t="s">
        <v>163</v>
      </c>
      <c r="E516" s="206" t="s">
        <v>1</v>
      </c>
      <c r="F516" s="207" t="s">
        <v>846</v>
      </c>
      <c r="G516" s="204"/>
      <c r="H516" s="208">
        <v>116.82</v>
      </c>
      <c r="I516" s="209"/>
      <c r="J516" s="204"/>
      <c r="K516" s="204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163</v>
      </c>
      <c r="AU516" s="214" t="s">
        <v>87</v>
      </c>
      <c r="AV516" s="13" t="s">
        <v>87</v>
      </c>
      <c r="AW516" s="13" t="s">
        <v>33</v>
      </c>
      <c r="AX516" s="13" t="s">
        <v>77</v>
      </c>
      <c r="AY516" s="214" t="s">
        <v>154</v>
      </c>
    </row>
    <row r="517" spans="1:65" s="2" customFormat="1" ht="21.75" customHeight="1">
      <c r="A517" s="33"/>
      <c r="B517" s="34"/>
      <c r="C517" s="190" t="s">
        <v>847</v>
      </c>
      <c r="D517" s="190" t="s">
        <v>156</v>
      </c>
      <c r="E517" s="191" t="s">
        <v>848</v>
      </c>
      <c r="F517" s="192" t="s">
        <v>849</v>
      </c>
      <c r="G517" s="193" t="s">
        <v>198</v>
      </c>
      <c r="H517" s="194">
        <v>510.00200000000001</v>
      </c>
      <c r="I517" s="195"/>
      <c r="J517" s="196">
        <f>ROUND(I517*H517,0)</f>
        <v>0</v>
      </c>
      <c r="K517" s="192" t="s">
        <v>160</v>
      </c>
      <c r="L517" s="38"/>
      <c r="M517" s="197" t="s">
        <v>1</v>
      </c>
      <c r="N517" s="198" t="s">
        <v>43</v>
      </c>
      <c r="O517" s="70"/>
      <c r="P517" s="199">
        <f>O517*H517</f>
        <v>0</v>
      </c>
      <c r="Q517" s="199">
        <v>1E-4</v>
      </c>
      <c r="R517" s="199">
        <f>Q517*H517</f>
        <v>5.1000200000000002E-2</v>
      </c>
      <c r="S517" s="199">
        <v>0</v>
      </c>
      <c r="T517" s="200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201" t="s">
        <v>238</v>
      </c>
      <c r="AT517" s="201" t="s">
        <v>156</v>
      </c>
      <c r="AU517" s="201" t="s">
        <v>87</v>
      </c>
      <c r="AY517" s="16" t="s">
        <v>154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6" t="s">
        <v>87</v>
      </c>
      <c r="BK517" s="202">
        <f>ROUND(I517*H517,0)</f>
        <v>0</v>
      </c>
      <c r="BL517" s="16" t="s">
        <v>238</v>
      </c>
      <c r="BM517" s="201" t="s">
        <v>850</v>
      </c>
    </row>
    <row r="518" spans="1:65" s="13" customFormat="1" ht="11.25">
      <c r="B518" s="203"/>
      <c r="C518" s="204"/>
      <c r="D518" s="205" t="s">
        <v>163</v>
      </c>
      <c r="E518" s="206" t="s">
        <v>1</v>
      </c>
      <c r="F518" s="207" t="s">
        <v>814</v>
      </c>
      <c r="G518" s="204"/>
      <c r="H518" s="208">
        <v>453.86399999999998</v>
      </c>
      <c r="I518" s="209"/>
      <c r="J518" s="204"/>
      <c r="K518" s="204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163</v>
      </c>
      <c r="AU518" s="214" t="s">
        <v>87</v>
      </c>
      <c r="AV518" s="13" t="s">
        <v>87</v>
      </c>
      <c r="AW518" s="13" t="s">
        <v>33</v>
      </c>
      <c r="AX518" s="13" t="s">
        <v>77</v>
      </c>
      <c r="AY518" s="214" t="s">
        <v>154</v>
      </c>
    </row>
    <row r="519" spans="1:65" s="13" customFormat="1" ht="11.25">
      <c r="B519" s="203"/>
      <c r="C519" s="204"/>
      <c r="D519" s="205" t="s">
        <v>163</v>
      </c>
      <c r="E519" s="206" t="s">
        <v>1</v>
      </c>
      <c r="F519" s="207" t="s">
        <v>815</v>
      </c>
      <c r="G519" s="204"/>
      <c r="H519" s="208">
        <v>-40</v>
      </c>
      <c r="I519" s="209"/>
      <c r="J519" s="204"/>
      <c r="K519" s="204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163</v>
      </c>
      <c r="AU519" s="214" t="s">
        <v>87</v>
      </c>
      <c r="AV519" s="13" t="s">
        <v>87</v>
      </c>
      <c r="AW519" s="13" t="s">
        <v>33</v>
      </c>
      <c r="AX519" s="13" t="s">
        <v>77</v>
      </c>
      <c r="AY519" s="214" t="s">
        <v>154</v>
      </c>
    </row>
    <row r="520" spans="1:65" s="13" customFormat="1" ht="11.25">
      <c r="B520" s="203"/>
      <c r="C520" s="204"/>
      <c r="D520" s="205" t="s">
        <v>163</v>
      </c>
      <c r="E520" s="206" t="s">
        <v>1</v>
      </c>
      <c r="F520" s="207" t="s">
        <v>851</v>
      </c>
      <c r="G520" s="204"/>
      <c r="H520" s="208">
        <v>42.462000000000003</v>
      </c>
      <c r="I520" s="209"/>
      <c r="J520" s="204"/>
      <c r="K520" s="204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163</v>
      </c>
      <c r="AU520" s="214" t="s">
        <v>87</v>
      </c>
      <c r="AV520" s="13" t="s">
        <v>87</v>
      </c>
      <c r="AW520" s="13" t="s">
        <v>33</v>
      </c>
      <c r="AX520" s="13" t="s">
        <v>77</v>
      </c>
      <c r="AY520" s="214" t="s">
        <v>154</v>
      </c>
    </row>
    <row r="521" spans="1:65" s="13" customFormat="1" ht="11.25">
      <c r="B521" s="203"/>
      <c r="C521" s="204"/>
      <c r="D521" s="205" t="s">
        <v>163</v>
      </c>
      <c r="E521" s="206" t="s">
        <v>1</v>
      </c>
      <c r="F521" s="207" t="s">
        <v>816</v>
      </c>
      <c r="G521" s="204"/>
      <c r="H521" s="208">
        <v>36.396000000000001</v>
      </c>
      <c r="I521" s="209"/>
      <c r="J521" s="204"/>
      <c r="K521" s="204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163</v>
      </c>
      <c r="AU521" s="214" t="s">
        <v>87</v>
      </c>
      <c r="AV521" s="13" t="s">
        <v>87</v>
      </c>
      <c r="AW521" s="13" t="s">
        <v>33</v>
      </c>
      <c r="AX521" s="13" t="s">
        <v>77</v>
      </c>
      <c r="AY521" s="214" t="s">
        <v>154</v>
      </c>
    </row>
    <row r="522" spans="1:65" s="13" customFormat="1" ht="11.25">
      <c r="B522" s="203"/>
      <c r="C522" s="204"/>
      <c r="D522" s="205" t="s">
        <v>163</v>
      </c>
      <c r="E522" s="206" t="s">
        <v>1</v>
      </c>
      <c r="F522" s="207" t="s">
        <v>817</v>
      </c>
      <c r="G522" s="204"/>
      <c r="H522" s="208">
        <v>10.8</v>
      </c>
      <c r="I522" s="209"/>
      <c r="J522" s="204"/>
      <c r="K522" s="204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163</v>
      </c>
      <c r="AU522" s="214" t="s">
        <v>87</v>
      </c>
      <c r="AV522" s="13" t="s">
        <v>87</v>
      </c>
      <c r="AW522" s="13" t="s">
        <v>33</v>
      </c>
      <c r="AX522" s="13" t="s">
        <v>77</v>
      </c>
      <c r="AY522" s="214" t="s">
        <v>154</v>
      </c>
    </row>
    <row r="523" spans="1:65" s="13" customFormat="1" ht="11.25">
      <c r="B523" s="203"/>
      <c r="C523" s="204"/>
      <c r="D523" s="205" t="s">
        <v>163</v>
      </c>
      <c r="E523" s="206" t="s">
        <v>1</v>
      </c>
      <c r="F523" s="207" t="s">
        <v>818</v>
      </c>
      <c r="G523" s="204"/>
      <c r="H523" s="208">
        <v>6.48</v>
      </c>
      <c r="I523" s="209"/>
      <c r="J523" s="204"/>
      <c r="K523" s="204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163</v>
      </c>
      <c r="AU523" s="214" t="s">
        <v>87</v>
      </c>
      <c r="AV523" s="13" t="s">
        <v>87</v>
      </c>
      <c r="AW523" s="13" t="s">
        <v>33</v>
      </c>
      <c r="AX523" s="13" t="s">
        <v>77</v>
      </c>
      <c r="AY523" s="214" t="s">
        <v>154</v>
      </c>
    </row>
    <row r="524" spans="1:65" s="2" customFormat="1" ht="16.5" customHeight="1">
      <c r="A524" s="33"/>
      <c r="B524" s="34"/>
      <c r="C524" s="215" t="s">
        <v>852</v>
      </c>
      <c r="D524" s="215" t="s">
        <v>270</v>
      </c>
      <c r="E524" s="216" t="s">
        <v>853</v>
      </c>
      <c r="F524" s="217" t="s">
        <v>854</v>
      </c>
      <c r="G524" s="218" t="s">
        <v>198</v>
      </c>
      <c r="H524" s="219">
        <v>612.00199999999995</v>
      </c>
      <c r="I524" s="220"/>
      <c r="J524" s="221">
        <f>ROUND(I524*H524,0)</f>
        <v>0</v>
      </c>
      <c r="K524" s="217" t="s">
        <v>160</v>
      </c>
      <c r="L524" s="222"/>
      <c r="M524" s="223" t="s">
        <v>1</v>
      </c>
      <c r="N524" s="224" t="s">
        <v>43</v>
      </c>
      <c r="O524" s="70"/>
      <c r="P524" s="199">
        <f>O524*H524</f>
        <v>0</v>
      </c>
      <c r="Q524" s="199">
        <v>1.9E-3</v>
      </c>
      <c r="R524" s="199">
        <f>Q524*H524</f>
        <v>1.1628037999999998</v>
      </c>
      <c r="S524" s="199">
        <v>0</v>
      </c>
      <c r="T524" s="200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201" t="s">
        <v>324</v>
      </c>
      <c r="AT524" s="201" t="s">
        <v>270</v>
      </c>
      <c r="AU524" s="201" t="s">
        <v>87</v>
      </c>
      <c r="AY524" s="16" t="s">
        <v>154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16" t="s">
        <v>87</v>
      </c>
      <c r="BK524" s="202">
        <f>ROUND(I524*H524,0)</f>
        <v>0</v>
      </c>
      <c r="BL524" s="16" t="s">
        <v>238</v>
      </c>
      <c r="BM524" s="201" t="s">
        <v>855</v>
      </c>
    </row>
    <row r="525" spans="1:65" s="13" customFormat="1" ht="11.25">
      <c r="B525" s="203"/>
      <c r="C525" s="204"/>
      <c r="D525" s="205" t="s">
        <v>163</v>
      </c>
      <c r="E525" s="206" t="s">
        <v>1</v>
      </c>
      <c r="F525" s="207" t="s">
        <v>856</v>
      </c>
      <c r="G525" s="204"/>
      <c r="H525" s="208">
        <v>612.00199999999995</v>
      </c>
      <c r="I525" s="209"/>
      <c r="J525" s="204"/>
      <c r="K525" s="204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163</v>
      </c>
      <c r="AU525" s="214" t="s">
        <v>87</v>
      </c>
      <c r="AV525" s="13" t="s">
        <v>87</v>
      </c>
      <c r="AW525" s="13" t="s">
        <v>33</v>
      </c>
      <c r="AX525" s="13" t="s">
        <v>77</v>
      </c>
      <c r="AY525" s="214" t="s">
        <v>154</v>
      </c>
    </row>
    <row r="526" spans="1:65" s="2" customFormat="1" ht="16.5" customHeight="1">
      <c r="A526" s="33"/>
      <c r="B526" s="34"/>
      <c r="C526" s="190" t="s">
        <v>857</v>
      </c>
      <c r="D526" s="190" t="s">
        <v>156</v>
      </c>
      <c r="E526" s="191" t="s">
        <v>858</v>
      </c>
      <c r="F526" s="192" t="s">
        <v>859</v>
      </c>
      <c r="G526" s="193" t="s">
        <v>198</v>
      </c>
      <c r="H526" s="194">
        <v>510.00200000000001</v>
      </c>
      <c r="I526" s="195"/>
      <c r="J526" s="196">
        <f>ROUND(I526*H526,0)</f>
        <v>0</v>
      </c>
      <c r="K526" s="192" t="s">
        <v>160</v>
      </c>
      <c r="L526" s="38"/>
      <c r="M526" s="197" t="s">
        <v>1</v>
      </c>
      <c r="N526" s="198" t="s">
        <v>43</v>
      </c>
      <c r="O526" s="70"/>
      <c r="P526" s="199">
        <f>O526*H526</f>
        <v>0</v>
      </c>
      <c r="Q526" s="199">
        <v>0</v>
      </c>
      <c r="R526" s="199">
        <f>Q526*H526</f>
        <v>0</v>
      </c>
      <c r="S526" s="199">
        <v>0</v>
      </c>
      <c r="T526" s="200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201" t="s">
        <v>238</v>
      </c>
      <c r="AT526" s="201" t="s">
        <v>156</v>
      </c>
      <c r="AU526" s="201" t="s">
        <v>87</v>
      </c>
      <c r="AY526" s="16" t="s">
        <v>154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16" t="s">
        <v>87</v>
      </c>
      <c r="BK526" s="202">
        <f>ROUND(I526*H526,0)</f>
        <v>0</v>
      </c>
      <c r="BL526" s="16" t="s">
        <v>238</v>
      </c>
      <c r="BM526" s="201" t="s">
        <v>860</v>
      </c>
    </row>
    <row r="527" spans="1:65" s="2" customFormat="1" ht="16.5" customHeight="1">
      <c r="A527" s="33"/>
      <c r="B527" s="34"/>
      <c r="C527" s="215" t="s">
        <v>861</v>
      </c>
      <c r="D527" s="215" t="s">
        <v>270</v>
      </c>
      <c r="E527" s="216" t="s">
        <v>862</v>
      </c>
      <c r="F527" s="217" t="s">
        <v>863</v>
      </c>
      <c r="G527" s="218" t="s">
        <v>198</v>
      </c>
      <c r="H527" s="219">
        <v>612.00199999999995</v>
      </c>
      <c r="I527" s="220"/>
      <c r="J527" s="221">
        <f>ROUND(I527*H527,0)</f>
        <v>0</v>
      </c>
      <c r="K527" s="217" t="s">
        <v>160</v>
      </c>
      <c r="L527" s="222"/>
      <c r="M527" s="223" t="s">
        <v>1</v>
      </c>
      <c r="N527" s="224" t="s">
        <v>43</v>
      </c>
      <c r="O527" s="70"/>
      <c r="P527" s="199">
        <f>O527*H527</f>
        <v>0</v>
      </c>
      <c r="Q527" s="199">
        <v>2.5000000000000001E-4</v>
      </c>
      <c r="R527" s="199">
        <f>Q527*H527</f>
        <v>0.15300049999999998</v>
      </c>
      <c r="S527" s="199">
        <v>0</v>
      </c>
      <c r="T527" s="200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201" t="s">
        <v>324</v>
      </c>
      <c r="AT527" s="201" t="s">
        <v>270</v>
      </c>
      <c r="AU527" s="201" t="s">
        <v>87</v>
      </c>
      <c r="AY527" s="16" t="s">
        <v>154</v>
      </c>
      <c r="BE527" s="202">
        <f>IF(N527="základní",J527,0)</f>
        <v>0</v>
      </c>
      <c r="BF527" s="202">
        <f>IF(N527="snížená",J527,0)</f>
        <v>0</v>
      </c>
      <c r="BG527" s="202">
        <f>IF(N527="zákl. přenesená",J527,0)</f>
        <v>0</v>
      </c>
      <c r="BH527" s="202">
        <f>IF(N527="sníž. přenesená",J527,0)</f>
        <v>0</v>
      </c>
      <c r="BI527" s="202">
        <f>IF(N527="nulová",J527,0)</f>
        <v>0</v>
      </c>
      <c r="BJ527" s="16" t="s">
        <v>87</v>
      </c>
      <c r="BK527" s="202">
        <f>ROUND(I527*H527,0)</f>
        <v>0</v>
      </c>
      <c r="BL527" s="16" t="s">
        <v>238</v>
      </c>
      <c r="BM527" s="201" t="s">
        <v>864</v>
      </c>
    </row>
    <row r="528" spans="1:65" s="13" customFormat="1" ht="11.25">
      <c r="B528" s="203"/>
      <c r="C528" s="204"/>
      <c r="D528" s="205" t="s">
        <v>163</v>
      </c>
      <c r="E528" s="206" t="s">
        <v>1</v>
      </c>
      <c r="F528" s="207" t="s">
        <v>856</v>
      </c>
      <c r="G528" s="204"/>
      <c r="H528" s="208">
        <v>612.00199999999995</v>
      </c>
      <c r="I528" s="209"/>
      <c r="J528" s="204"/>
      <c r="K528" s="204"/>
      <c r="L528" s="210"/>
      <c r="M528" s="211"/>
      <c r="N528" s="212"/>
      <c r="O528" s="212"/>
      <c r="P528" s="212"/>
      <c r="Q528" s="212"/>
      <c r="R528" s="212"/>
      <c r="S528" s="212"/>
      <c r="T528" s="213"/>
      <c r="AT528" s="214" t="s">
        <v>163</v>
      </c>
      <c r="AU528" s="214" t="s">
        <v>87</v>
      </c>
      <c r="AV528" s="13" t="s">
        <v>87</v>
      </c>
      <c r="AW528" s="13" t="s">
        <v>33</v>
      </c>
      <c r="AX528" s="13" t="s">
        <v>77</v>
      </c>
      <c r="AY528" s="214" t="s">
        <v>154</v>
      </c>
    </row>
    <row r="529" spans="1:65" s="2" customFormat="1" ht="16.5" customHeight="1">
      <c r="A529" s="33"/>
      <c r="B529" s="34"/>
      <c r="C529" s="190" t="s">
        <v>865</v>
      </c>
      <c r="D529" s="190" t="s">
        <v>156</v>
      </c>
      <c r="E529" s="191" t="s">
        <v>866</v>
      </c>
      <c r="F529" s="192" t="s">
        <v>867</v>
      </c>
      <c r="G529" s="193" t="s">
        <v>176</v>
      </c>
      <c r="H529" s="194">
        <v>2.1800000000000002</v>
      </c>
      <c r="I529" s="195"/>
      <c r="J529" s="196">
        <f>ROUND(I529*H529,0)</f>
        <v>0</v>
      </c>
      <c r="K529" s="192" t="s">
        <v>160</v>
      </c>
      <c r="L529" s="38"/>
      <c r="M529" s="197" t="s">
        <v>1</v>
      </c>
      <c r="N529" s="198" t="s">
        <v>43</v>
      </c>
      <c r="O529" s="70"/>
      <c r="P529" s="199">
        <f>O529*H529</f>
        <v>0</v>
      </c>
      <c r="Q529" s="199">
        <v>0</v>
      </c>
      <c r="R529" s="199">
        <f>Q529*H529</f>
        <v>0</v>
      </c>
      <c r="S529" s="199">
        <v>0</v>
      </c>
      <c r="T529" s="200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201" t="s">
        <v>238</v>
      </c>
      <c r="AT529" s="201" t="s">
        <v>156</v>
      </c>
      <c r="AU529" s="201" t="s">
        <v>87</v>
      </c>
      <c r="AY529" s="16" t="s">
        <v>154</v>
      </c>
      <c r="BE529" s="202">
        <f>IF(N529="základní",J529,0)</f>
        <v>0</v>
      </c>
      <c r="BF529" s="202">
        <f>IF(N529="snížená",J529,0)</f>
        <v>0</v>
      </c>
      <c r="BG529" s="202">
        <f>IF(N529="zákl. přenesená",J529,0)</f>
        <v>0</v>
      </c>
      <c r="BH529" s="202">
        <f>IF(N529="sníž. přenesená",J529,0)</f>
        <v>0</v>
      </c>
      <c r="BI529" s="202">
        <f>IF(N529="nulová",J529,0)</f>
        <v>0</v>
      </c>
      <c r="BJ529" s="16" t="s">
        <v>87</v>
      </c>
      <c r="BK529" s="202">
        <f>ROUND(I529*H529,0)</f>
        <v>0</v>
      </c>
      <c r="BL529" s="16" t="s">
        <v>238</v>
      </c>
      <c r="BM529" s="201" t="s">
        <v>868</v>
      </c>
    </row>
    <row r="530" spans="1:65" s="12" customFormat="1" ht="22.9" customHeight="1">
      <c r="B530" s="174"/>
      <c r="C530" s="175"/>
      <c r="D530" s="176" t="s">
        <v>76</v>
      </c>
      <c r="E530" s="188" t="s">
        <v>869</v>
      </c>
      <c r="F530" s="188" t="s">
        <v>870</v>
      </c>
      <c r="G530" s="175"/>
      <c r="H530" s="175"/>
      <c r="I530" s="178"/>
      <c r="J530" s="189">
        <f>BK530</f>
        <v>0</v>
      </c>
      <c r="K530" s="175"/>
      <c r="L530" s="180"/>
      <c r="M530" s="181"/>
      <c r="N530" s="182"/>
      <c r="O530" s="182"/>
      <c r="P530" s="183">
        <f>SUM(P531:P535)</f>
        <v>0</v>
      </c>
      <c r="Q530" s="182"/>
      <c r="R530" s="183">
        <f>SUM(R531:R535)</f>
        <v>4.0900400000000001</v>
      </c>
      <c r="S530" s="182"/>
      <c r="T530" s="184">
        <f>SUM(T531:T535)</f>
        <v>0</v>
      </c>
      <c r="AR530" s="185" t="s">
        <v>87</v>
      </c>
      <c r="AT530" s="186" t="s">
        <v>76</v>
      </c>
      <c r="AU530" s="186" t="s">
        <v>8</v>
      </c>
      <c r="AY530" s="185" t="s">
        <v>154</v>
      </c>
      <c r="BK530" s="187">
        <f>SUM(BK531:BK535)</f>
        <v>0</v>
      </c>
    </row>
    <row r="531" spans="1:65" s="2" customFormat="1" ht="16.5" customHeight="1">
      <c r="A531" s="33"/>
      <c r="B531" s="34"/>
      <c r="C531" s="190" t="s">
        <v>871</v>
      </c>
      <c r="D531" s="190" t="s">
        <v>156</v>
      </c>
      <c r="E531" s="191" t="s">
        <v>872</v>
      </c>
      <c r="F531" s="192" t="s">
        <v>873</v>
      </c>
      <c r="G531" s="193" t="s">
        <v>159</v>
      </c>
      <c r="H531" s="194">
        <v>102.251</v>
      </c>
      <c r="I531" s="195"/>
      <c r="J531" s="196">
        <f>ROUND(I531*H531,0)</f>
        <v>0</v>
      </c>
      <c r="K531" s="192" t="s">
        <v>160</v>
      </c>
      <c r="L531" s="38"/>
      <c r="M531" s="197" t="s">
        <v>1</v>
      </c>
      <c r="N531" s="198" t="s">
        <v>43</v>
      </c>
      <c r="O531" s="70"/>
      <c r="P531" s="199">
        <f>O531*H531</f>
        <v>0</v>
      </c>
      <c r="Q531" s="199">
        <v>0.04</v>
      </c>
      <c r="R531" s="199">
        <f>Q531*H531</f>
        <v>4.0900400000000001</v>
      </c>
      <c r="S531" s="199">
        <v>0</v>
      </c>
      <c r="T531" s="200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201" t="s">
        <v>238</v>
      </c>
      <c r="AT531" s="201" t="s">
        <v>156</v>
      </c>
      <c r="AU531" s="201" t="s">
        <v>87</v>
      </c>
      <c r="AY531" s="16" t="s">
        <v>154</v>
      </c>
      <c r="BE531" s="202">
        <f>IF(N531="základní",J531,0)</f>
        <v>0</v>
      </c>
      <c r="BF531" s="202">
        <f>IF(N531="snížená",J531,0)</f>
        <v>0</v>
      </c>
      <c r="BG531" s="202">
        <f>IF(N531="zákl. přenesená",J531,0)</f>
        <v>0</v>
      </c>
      <c r="BH531" s="202">
        <f>IF(N531="sníž. přenesená",J531,0)</f>
        <v>0</v>
      </c>
      <c r="BI531" s="202">
        <f>IF(N531="nulová",J531,0)</f>
        <v>0</v>
      </c>
      <c r="BJ531" s="16" t="s">
        <v>87</v>
      </c>
      <c r="BK531" s="202">
        <f>ROUND(I531*H531,0)</f>
        <v>0</v>
      </c>
      <c r="BL531" s="16" t="s">
        <v>238</v>
      </c>
      <c r="BM531" s="201" t="s">
        <v>874</v>
      </c>
    </row>
    <row r="532" spans="1:65" s="13" customFormat="1" ht="11.25">
      <c r="B532" s="203"/>
      <c r="C532" s="204"/>
      <c r="D532" s="205" t="s">
        <v>163</v>
      </c>
      <c r="E532" s="206" t="s">
        <v>1</v>
      </c>
      <c r="F532" s="207" t="s">
        <v>875</v>
      </c>
      <c r="G532" s="204"/>
      <c r="H532" s="208">
        <v>113.46599999999999</v>
      </c>
      <c r="I532" s="209"/>
      <c r="J532" s="204"/>
      <c r="K532" s="204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163</v>
      </c>
      <c r="AU532" s="214" t="s">
        <v>87</v>
      </c>
      <c r="AV532" s="13" t="s">
        <v>87</v>
      </c>
      <c r="AW532" s="13" t="s">
        <v>33</v>
      </c>
      <c r="AX532" s="13" t="s">
        <v>77</v>
      </c>
      <c r="AY532" s="214" t="s">
        <v>154</v>
      </c>
    </row>
    <row r="533" spans="1:65" s="13" customFormat="1" ht="11.25">
      <c r="B533" s="203"/>
      <c r="C533" s="204"/>
      <c r="D533" s="205" t="s">
        <v>163</v>
      </c>
      <c r="E533" s="206" t="s">
        <v>1</v>
      </c>
      <c r="F533" s="207" t="s">
        <v>876</v>
      </c>
      <c r="G533" s="204"/>
      <c r="H533" s="208">
        <v>-10</v>
      </c>
      <c r="I533" s="209"/>
      <c r="J533" s="204"/>
      <c r="K533" s="204"/>
      <c r="L533" s="210"/>
      <c r="M533" s="211"/>
      <c r="N533" s="212"/>
      <c r="O533" s="212"/>
      <c r="P533" s="212"/>
      <c r="Q533" s="212"/>
      <c r="R533" s="212"/>
      <c r="S533" s="212"/>
      <c r="T533" s="213"/>
      <c r="AT533" s="214" t="s">
        <v>163</v>
      </c>
      <c r="AU533" s="214" t="s">
        <v>87</v>
      </c>
      <c r="AV533" s="13" t="s">
        <v>87</v>
      </c>
      <c r="AW533" s="13" t="s">
        <v>33</v>
      </c>
      <c r="AX533" s="13" t="s">
        <v>77</v>
      </c>
      <c r="AY533" s="214" t="s">
        <v>154</v>
      </c>
    </row>
    <row r="534" spans="1:65" s="13" customFormat="1" ht="11.25">
      <c r="B534" s="203"/>
      <c r="C534" s="204"/>
      <c r="D534" s="205" t="s">
        <v>163</v>
      </c>
      <c r="E534" s="206" t="s">
        <v>1</v>
      </c>
      <c r="F534" s="207" t="s">
        <v>877</v>
      </c>
      <c r="G534" s="204"/>
      <c r="H534" s="208">
        <v>-1.2150000000000001</v>
      </c>
      <c r="I534" s="209"/>
      <c r="J534" s="204"/>
      <c r="K534" s="204"/>
      <c r="L534" s="210"/>
      <c r="M534" s="211"/>
      <c r="N534" s="212"/>
      <c r="O534" s="212"/>
      <c r="P534" s="212"/>
      <c r="Q534" s="212"/>
      <c r="R534" s="212"/>
      <c r="S534" s="212"/>
      <c r="T534" s="213"/>
      <c r="AT534" s="214" t="s">
        <v>163</v>
      </c>
      <c r="AU534" s="214" t="s">
        <v>87</v>
      </c>
      <c r="AV534" s="13" t="s">
        <v>87</v>
      </c>
      <c r="AW534" s="13" t="s">
        <v>33</v>
      </c>
      <c r="AX534" s="13" t="s">
        <v>77</v>
      </c>
      <c r="AY534" s="214" t="s">
        <v>154</v>
      </c>
    </row>
    <row r="535" spans="1:65" s="2" customFormat="1" ht="16.5" customHeight="1">
      <c r="A535" s="33"/>
      <c r="B535" s="34"/>
      <c r="C535" s="190" t="s">
        <v>878</v>
      </c>
      <c r="D535" s="190" t="s">
        <v>156</v>
      </c>
      <c r="E535" s="191" t="s">
        <v>879</v>
      </c>
      <c r="F535" s="192" t="s">
        <v>880</v>
      </c>
      <c r="G535" s="193" t="s">
        <v>176</v>
      </c>
      <c r="H535" s="194">
        <v>4.09</v>
      </c>
      <c r="I535" s="195"/>
      <c r="J535" s="196">
        <f>ROUND(I535*H535,0)</f>
        <v>0</v>
      </c>
      <c r="K535" s="192" t="s">
        <v>160</v>
      </c>
      <c r="L535" s="38"/>
      <c r="M535" s="197" t="s">
        <v>1</v>
      </c>
      <c r="N535" s="198" t="s">
        <v>43</v>
      </c>
      <c r="O535" s="70"/>
      <c r="P535" s="199">
        <f>O535*H535</f>
        <v>0</v>
      </c>
      <c r="Q535" s="199">
        <v>0</v>
      </c>
      <c r="R535" s="199">
        <f>Q535*H535</f>
        <v>0</v>
      </c>
      <c r="S535" s="199">
        <v>0</v>
      </c>
      <c r="T535" s="200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201" t="s">
        <v>238</v>
      </c>
      <c r="AT535" s="201" t="s">
        <v>156</v>
      </c>
      <c r="AU535" s="201" t="s">
        <v>87</v>
      </c>
      <c r="AY535" s="16" t="s">
        <v>154</v>
      </c>
      <c r="BE535" s="202">
        <f>IF(N535="základní",J535,0)</f>
        <v>0</v>
      </c>
      <c r="BF535" s="202">
        <f>IF(N535="snížená",J535,0)</f>
        <v>0</v>
      </c>
      <c r="BG535" s="202">
        <f>IF(N535="zákl. přenesená",J535,0)</f>
        <v>0</v>
      </c>
      <c r="BH535" s="202">
        <f>IF(N535="sníž. přenesená",J535,0)</f>
        <v>0</v>
      </c>
      <c r="BI535" s="202">
        <f>IF(N535="nulová",J535,0)</f>
        <v>0</v>
      </c>
      <c r="BJ535" s="16" t="s">
        <v>87</v>
      </c>
      <c r="BK535" s="202">
        <f>ROUND(I535*H535,0)</f>
        <v>0</v>
      </c>
      <c r="BL535" s="16" t="s">
        <v>238</v>
      </c>
      <c r="BM535" s="201" t="s">
        <v>881</v>
      </c>
    </row>
    <row r="536" spans="1:65" s="12" customFormat="1" ht="22.9" customHeight="1">
      <c r="B536" s="174"/>
      <c r="C536" s="175"/>
      <c r="D536" s="176" t="s">
        <v>76</v>
      </c>
      <c r="E536" s="188" t="s">
        <v>882</v>
      </c>
      <c r="F536" s="188" t="s">
        <v>883</v>
      </c>
      <c r="G536" s="175"/>
      <c r="H536" s="175"/>
      <c r="I536" s="178"/>
      <c r="J536" s="189">
        <f>BK536</f>
        <v>0</v>
      </c>
      <c r="K536" s="175"/>
      <c r="L536" s="180"/>
      <c r="M536" s="181"/>
      <c r="N536" s="182"/>
      <c r="O536" s="182"/>
      <c r="P536" s="183">
        <f>SUM(P537:P539)</f>
        <v>0</v>
      </c>
      <c r="Q536" s="182"/>
      <c r="R536" s="183">
        <f>SUM(R537:R539)</f>
        <v>0.67047497999999994</v>
      </c>
      <c r="S536" s="182"/>
      <c r="T536" s="184">
        <f>SUM(T537:T539)</f>
        <v>0</v>
      </c>
      <c r="AR536" s="185" t="s">
        <v>87</v>
      </c>
      <c r="AT536" s="186" t="s">
        <v>76</v>
      </c>
      <c r="AU536" s="186" t="s">
        <v>8</v>
      </c>
      <c r="AY536" s="185" t="s">
        <v>154</v>
      </c>
      <c r="BK536" s="187">
        <f>SUM(BK537:BK539)</f>
        <v>0</v>
      </c>
    </row>
    <row r="537" spans="1:65" s="2" customFormat="1" ht="16.5" customHeight="1">
      <c r="A537" s="33"/>
      <c r="B537" s="34"/>
      <c r="C537" s="190" t="s">
        <v>884</v>
      </c>
      <c r="D537" s="190" t="s">
        <v>156</v>
      </c>
      <c r="E537" s="191" t="s">
        <v>885</v>
      </c>
      <c r="F537" s="192" t="s">
        <v>886</v>
      </c>
      <c r="G537" s="193" t="s">
        <v>198</v>
      </c>
      <c r="H537" s="194">
        <v>42.462000000000003</v>
      </c>
      <c r="I537" s="195"/>
      <c r="J537" s="196">
        <f>ROUND(I537*H537,0)</f>
        <v>0</v>
      </c>
      <c r="K537" s="192" t="s">
        <v>160</v>
      </c>
      <c r="L537" s="38"/>
      <c r="M537" s="197" t="s">
        <v>1</v>
      </c>
      <c r="N537" s="198" t="s">
        <v>43</v>
      </c>
      <c r="O537" s="70"/>
      <c r="P537" s="199">
        <f>O537*H537</f>
        <v>0</v>
      </c>
      <c r="Q537" s="199">
        <v>1.5789999999999998E-2</v>
      </c>
      <c r="R537" s="199">
        <f>Q537*H537</f>
        <v>0.67047497999999994</v>
      </c>
      <c r="S537" s="199">
        <v>0</v>
      </c>
      <c r="T537" s="200">
        <f>S537*H537</f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201" t="s">
        <v>238</v>
      </c>
      <c r="AT537" s="201" t="s">
        <v>156</v>
      </c>
      <c r="AU537" s="201" t="s">
        <v>87</v>
      </c>
      <c r="AY537" s="16" t="s">
        <v>154</v>
      </c>
      <c r="BE537" s="202">
        <f>IF(N537="základní",J537,0)</f>
        <v>0</v>
      </c>
      <c r="BF537" s="202">
        <f>IF(N537="snížená",J537,0)</f>
        <v>0</v>
      </c>
      <c r="BG537" s="202">
        <f>IF(N537="zákl. přenesená",J537,0)</f>
        <v>0</v>
      </c>
      <c r="BH537" s="202">
        <f>IF(N537="sníž. přenesená",J537,0)</f>
        <v>0</v>
      </c>
      <c r="BI537" s="202">
        <f>IF(N537="nulová",J537,0)</f>
        <v>0</v>
      </c>
      <c r="BJ537" s="16" t="s">
        <v>87</v>
      </c>
      <c r="BK537" s="202">
        <f>ROUND(I537*H537,0)</f>
        <v>0</v>
      </c>
      <c r="BL537" s="16" t="s">
        <v>238</v>
      </c>
      <c r="BM537" s="201" t="s">
        <v>887</v>
      </c>
    </row>
    <row r="538" spans="1:65" s="13" customFormat="1" ht="11.25">
      <c r="B538" s="203"/>
      <c r="C538" s="204"/>
      <c r="D538" s="205" t="s">
        <v>163</v>
      </c>
      <c r="E538" s="206" t="s">
        <v>1</v>
      </c>
      <c r="F538" s="207" t="s">
        <v>851</v>
      </c>
      <c r="G538" s="204"/>
      <c r="H538" s="208">
        <v>42.462000000000003</v>
      </c>
      <c r="I538" s="209"/>
      <c r="J538" s="204"/>
      <c r="K538" s="204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163</v>
      </c>
      <c r="AU538" s="214" t="s">
        <v>87</v>
      </c>
      <c r="AV538" s="13" t="s">
        <v>87</v>
      </c>
      <c r="AW538" s="13" t="s">
        <v>33</v>
      </c>
      <c r="AX538" s="13" t="s">
        <v>77</v>
      </c>
      <c r="AY538" s="214" t="s">
        <v>154</v>
      </c>
    </row>
    <row r="539" spans="1:65" s="2" customFormat="1" ht="16.5" customHeight="1">
      <c r="A539" s="33"/>
      <c r="B539" s="34"/>
      <c r="C539" s="190" t="s">
        <v>888</v>
      </c>
      <c r="D539" s="190" t="s">
        <v>156</v>
      </c>
      <c r="E539" s="191" t="s">
        <v>889</v>
      </c>
      <c r="F539" s="192" t="s">
        <v>890</v>
      </c>
      <c r="G539" s="193" t="s">
        <v>176</v>
      </c>
      <c r="H539" s="194">
        <v>0.67</v>
      </c>
      <c r="I539" s="195"/>
      <c r="J539" s="196">
        <f>ROUND(I539*H539,0)</f>
        <v>0</v>
      </c>
      <c r="K539" s="192" t="s">
        <v>160</v>
      </c>
      <c r="L539" s="38"/>
      <c r="M539" s="197" t="s">
        <v>1</v>
      </c>
      <c r="N539" s="198" t="s">
        <v>43</v>
      </c>
      <c r="O539" s="70"/>
      <c r="P539" s="199">
        <f>O539*H539</f>
        <v>0</v>
      </c>
      <c r="Q539" s="199">
        <v>0</v>
      </c>
      <c r="R539" s="199">
        <f>Q539*H539</f>
        <v>0</v>
      </c>
      <c r="S539" s="199">
        <v>0</v>
      </c>
      <c r="T539" s="200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201" t="s">
        <v>238</v>
      </c>
      <c r="AT539" s="201" t="s">
        <v>156</v>
      </c>
      <c r="AU539" s="201" t="s">
        <v>87</v>
      </c>
      <c r="AY539" s="16" t="s">
        <v>154</v>
      </c>
      <c r="BE539" s="202">
        <f>IF(N539="základní",J539,0)</f>
        <v>0</v>
      </c>
      <c r="BF539" s="202">
        <f>IF(N539="snížená",J539,0)</f>
        <v>0</v>
      </c>
      <c r="BG539" s="202">
        <f>IF(N539="zákl. přenesená",J539,0)</f>
        <v>0</v>
      </c>
      <c r="BH539" s="202">
        <f>IF(N539="sníž. přenesená",J539,0)</f>
        <v>0</v>
      </c>
      <c r="BI539" s="202">
        <f>IF(N539="nulová",J539,0)</f>
        <v>0</v>
      </c>
      <c r="BJ539" s="16" t="s">
        <v>87</v>
      </c>
      <c r="BK539" s="202">
        <f>ROUND(I539*H539,0)</f>
        <v>0</v>
      </c>
      <c r="BL539" s="16" t="s">
        <v>238</v>
      </c>
      <c r="BM539" s="201" t="s">
        <v>891</v>
      </c>
    </row>
    <row r="540" spans="1:65" s="12" customFormat="1" ht="22.9" customHeight="1">
      <c r="B540" s="174"/>
      <c r="C540" s="175"/>
      <c r="D540" s="176" t="s">
        <v>76</v>
      </c>
      <c r="E540" s="188" t="s">
        <v>892</v>
      </c>
      <c r="F540" s="188" t="s">
        <v>893</v>
      </c>
      <c r="G540" s="175"/>
      <c r="H540" s="175"/>
      <c r="I540" s="178"/>
      <c r="J540" s="189">
        <f>BK540</f>
        <v>0</v>
      </c>
      <c r="K540" s="175"/>
      <c r="L540" s="180"/>
      <c r="M540" s="181"/>
      <c r="N540" s="182"/>
      <c r="O540" s="182"/>
      <c r="P540" s="183">
        <f>SUM(P541:P571)</f>
        <v>0</v>
      </c>
      <c r="Q540" s="182"/>
      <c r="R540" s="183">
        <f>SUM(R541:R571)</f>
        <v>0.67403919999999995</v>
      </c>
      <c r="S540" s="182"/>
      <c r="T540" s="184">
        <f>SUM(T541:T571)</f>
        <v>0.66005760000000002</v>
      </c>
      <c r="AR540" s="185" t="s">
        <v>87</v>
      </c>
      <c r="AT540" s="186" t="s">
        <v>76</v>
      </c>
      <c r="AU540" s="186" t="s">
        <v>8</v>
      </c>
      <c r="AY540" s="185" t="s">
        <v>154</v>
      </c>
      <c r="BK540" s="187">
        <f>SUM(BK541:BK571)</f>
        <v>0</v>
      </c>
    </row>
    <row r="541" spans="1:65" s="2" customFormat="1" ht="16.5" customHeight="1">
      <c r="A541" s="33"/>
      <c r="B541" s="34"/>
      <c r="C541" s="190" t="s">
        <v>894</v>
      </c>
      <c r="D541" s="190" t="s">
        <v>156</v>
      </c>
      <c r="E541" s="191" t="s">
        <v>895</v>
      </c>
      <c r="F541" s="192" t="s">
        <v>896</v>
      </c>
      <c r="G541" s="193" t="s">
        <v>224</v>
      </c>
      <c r="H541" s="194">
        <v>5.9</v>
      </c>
      <c r="I541" s="195"/>
      <c r="J541" s="196">
        <f>ROUND(I541*H541,0)</f>
        <v>0</v>
      </c>
      <c r="K541" s="192" t="s">
        <v>160</v>
      </c>
      <c r="L541" s="38"/>
      <c r="M541" s="197" t="s">
        <v>1</v>
      </c>
      <c r="N541" s="198" t="s">
        <v>43</v>
      </c>
      <c r="O541" s="70"/>
      <c r="P541" s="199">
        <f>O541*H541</f>
        <v>0</v>
      </c>
      <c r="Q541" s="199">
        <v>0</v>
      </c>
      <c r="R541" s="199">
        <f>Q541*H541</f>
        <v>0</v>
      </c>
      <c r="S541" s="199">
        <v>6.7000000000000002E-4</v>
      </c>
      <c r="T541" s="200">
        <f>S541*H541</f>
        <v>3.9530000000000008E-3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201" t="s">
        <v>238</v>
      </c>
      <c r="AT541" s="201" t="s">
        <v>156</v>
      </c>
      <c r="AU541" s="201" t="s">
        <v>87</v>
      </c>
      <c r="AY541" s="16" t="s">
        <v>154</v>
      </c>
      <c r="BE541" s="202">
        <f>IF(N541="základní",J541,0)</f>
        <v>0</v>
      </c>
      <c r="BF541" s="202">
        <f>IF(N541="snížená",J541,0)</f>
        <v>0</v>
      </c>
      <c r="BG541" s="202">
        <f>IF(N541="zákl. přenesená",J541,0)</f>
        <v>0</v>
      </c>
      <c r="BH541" s="202">
        <f>IF(N541="sníž. přenesená",J541,0)</f>
        <v>0</v>
      </c>
      <c r="BI541" s="202">
        <f>IF(N541="nulová",J541,0)</f>
        <v>0</v>
      </c>
      <c r="BJ541" s="16" t="s">
        <v>87</v>
      </c>
      <c r="BK541" s="202">
        <f>ROUND(I541*H541,0)</f>
        <v>0</v>
      </c>
      <c r="BL541" s="16" t="s">
        <v>238</v>
      </c>
      <c r="BM541" s="201" t="s">
        <v>897</v>
      </c>
    </row>
    <row r="542" spans="1:65" s="2" customFormat="1" ht="16.5" customHeight="1">
      <c r="A542" s="33"/>
      <c r="B542" s="34"/>
      <c r="C542" s="190" t="s">
        <v>898</v>
      </c>
      <c r="D542" s="190" t="s">
        <v>156</v>
      </c>
      <c r="E542" s="191" t="s">
        <v>899</v>
      </c>
      <c r="F542" s="192" t="s">
        <v>900</v>
      </c>
      <c r="G542" s="193" t="s">
        <v>224</v>
      </c>
      <c r="H542" s="194">
        <v>141</v>
      </c>
      <c r="I542" s="195"/>
      <c r="J542" s="196">
        <f>ROUND(I542*H542,0)</f>
        <v>0</v>
      </c>
      <c r="K542" s="192" t="s">
        <v>160</v>
      </c>
      <c r="L542" s="38"/>
      <c r="M542" s="197" t="s">
        <v>1</v>
      </c>
      <c r="N542" s="198" t="s">
        <v>43</v>
      </c>
      <c r="O542" s="70"/>
      <c r="P542" s="199">
        <f>O542*H542</f>
        <v>0</v>
      </c>
      <c r="Q542" s="199">
        <v>0</v>
      </c>
      <c r="R542" s="199">
        <f>Q542*H542</f>
        <v>0</v>
      </c>
      <c r="S542" s="199">
        <v>1.91E-3</v>
      </c>
      <c r="T542" s="200">
        <f>S542*H542</f>
        <v>0.26930999999999999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201" t="s">
        <v>238</v>
      </c>
      <c r="AT542" s="201" t="s">
        <v>156</v>
      </c>
      <c r="AU542" s="201" t="s">
        <v>87</v>
      </c>
      <c r="AY542" s="16" t="s">
        <v>154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6" t="s">
        <v>87</v>
      </c>
      <c r="BK542" s="202">
        <f>ROUND(I542*H542,0)</f>
        <v>0</v>
      </c>
      <c r="BL542" s="16" t="s">
        <v>238</v>
      </c>
      <c r="BM542" s="201" t="s">
        <v>901</v>
      </c>
    </row>
    <row r="543" spans="1:65" s="13" customFormat="1" ht="11.25">
      <c r="B543" s="203"/>
      <c r="C543" s="204"/>
      <c r="D543" s="205" t="s">
        <v>163</v>
      </c>
      <c r="E543" s="206" t="s">
        <v>1</v>
      </c>
      <c r="F543" s="207" t="s">
        <v>902</v>
      </c>
      <c r="G543" s="204"/>
      <c r="H543" s="208">
        <v>18</v>
      </c>
      <c r="I543" s="209"/>
      <c r="J543" s="204"/>
      <c r="K543" s="204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163</v>
      </c>
      <c r="AU543" s="214" t="s">
        <v>87</v>
      </c>
      <c r="AV543" s="13" t="s">
        <v>87</v>
      </c>
      <c r="AW543" s="13" t="s">
        <v>33</v>
      </c>
      <c r="AX543" s="13" t="s">
        <v>77</v>
      </c>
      <c r="AY543" s="214" t="s">
        <v>154</v>
      </c>
    </row>
    <row r="544" spans="1:65" s="13" customFormat="1" ht="11.25">
      <c r="B544" s="203"/>
      <c r="C544" s="204"/>
      <c r="D544" s="205" t="s">
        <v>163</v>
      </c>
      <c r="E544" s="206" t="s">
        <v>1</v>
      </c>
      <c r="F544" s="207" t="s">
        <v>903</v>
      </c>
      <c r="G544" s="204"/>
      <c r="H544" s="208">
        <v>123</v>
      </c>
      <c r="I544" s="209"/>
      <c r="J544" s="204"/>
      <c r="K544" s="204"/>
      <c r="L544" s="210"/>
      <c r="M544" s="211"/>
      <c r="N544" s="212"/>
      <c r="O544" s="212"/>
      <c r="P544" s="212"/>
      <c r="Q544" s="212"/>
      <c r="R544" s="212"/>
      <c r="S544" s="212"/>
      <c r="T544" s="213"/>
      <c r="AT544" s="214" t="s">
        <v>163</v>
      </c>
      <c r="AU544" s="214" t="s">
        <v>87</v>
      </c>
      <c r="AV544" s="13" t="s">
        <v>87</v>
      </c>
      <c r="AW544" s="13" t="s">
        <v>33</v>
      </c>
      <c r="AX544" s="13" t="s">
        <v>77</v>
      </c>
      <c r="AY544" s="214" t="s">
        <v>154</v>
      </c>
    </row>
    <row r="545" spans="1:65" s="2" customFormat="1" ht="16.5" customHeight="1">
      <c r="A545" s="33"/>
      <c r="B545" s="34"/>
      <c r="C545" s="190" t="s">
        <v>904</v>
      </c>
      <c r="D545" s="190" t="s">
        <v>156</v>
      </c>
      <c r="E545" s="191" t="s">
        <v>905</v>
      </c>
      <c r="F545" s="192" t="s">
        <v>906</v>
      </c>
      <c r="G545" s="193" t="s">
        <v>224</v>
      </c>
      <c r="H545" s="194">
        <v>210.38</v>
      </c>
      <c r="I545" s="195"/>
      <c r="J545" s="196">
        <f>ROUND(I545*H545,0)</f>
        <v>0</v>
      </c>
      <c r="K545" s="192" t="s">
        <v>160</v>
      </c>
      <c r="L545" s="38"/>
      <c r="M545" s="197" t="s">
        <v>1</v>
      </c>
      <c r="N545" s="198" t="s">
        <v>43</v>
      </c>
      <c r="O545" s="70"/>
      <c r="P545" s="199">
        <f>O545*H545</f>
        <v>0</v>
      </c>
      <c r="Q545" s="199">
        <v>0</v>
      </c>
      <c r="R545" s="199">
        <f>Q545*H545</f>
        <v>0</v>
      </c>
      <c r="S545" s="199">
        <v>1.67E-3</v>
      </c>
      <c r="T545" s="200">
        <f>S545*H545</f>
        <v>0.3513346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201" t="s">
        <v>238</v>
      </c>
      <c r="AT545" s="201" t="s">
        <v>156</v>
      </c>
      <c r="AU545" s="201" t="s">
        <v>87</v>
      </c>
      <c r="AY545" s="16" t="s">
        <v>154</v>
      </c>
      <c r="BE545" s="202">
        <f>IF(N545="základní",J545,0)</f>
        <v>0</v>
      </c>
      <c r="BF545" s="202">
        <f>IF(N545="snížená",J545,0)</f>
        <v>0</v>
      </c>
      <c r="BG545" s="202">
        <f>IF(N545="zákl. přenesená",J545,0)</f>
        <v>0</v>
      </c>
      <c r="BH545" s="202">
        <f>IF(N545="sníž. přenesená",J545,0)</f>
        <v>0</v>
      </c>
      <c r="BI545" s="202">
        <f>IF(N545="nulová",J545,0)</f>
        <v>0</v>
      </c>
      <c r="BJ545" s="16" t="s">
        <v>87</v>
      </c>
      <c r="BK545" s="202">
        <f>ROUND(I545*H545,0)</f>
        <v>0</v>
      </c>
      <c r="BL545" s="16" t="s">
        <v>238</v>
      </c>
      <c r="BM545" s="201" t="s">
        <v>907</v>
      </c>
    </row>
    <row r="546" spans="1:65" s="13" customFormat="1" ht="11.25">
      <c r="B546" s="203"/>
      <c r="C546" s="204"/>
      <c r="D546" s="205" t="s">
        <v>163</v>
      </c>
      <c r="E546" s="206" t="s">
        <v>1</v>
      </c>
      <c r="F546" s="207" t="s">
        <v>908</v>
      </c>
      <c r="G546" s="204"/>
      <c r="H546" s="208">
        <v>137.6</v>
      </c>
      <c r="I546" s="209"/>
      <c r="J546" s="204"/>
      <c r="K546" s="204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163</v>
      </c>
      <c r="AU546" s="214" t="s">
        <v>87</v>
      </c>
      <c r="AV546" s="13" t="s">
        <v>87</v>
      </c>
      <c r="AW546" s="13" t="s">
        <v>33</v>
      </c>
      <c r="AX546" s="13" t="s">
        <v>77</v>
      </c>
      <c r="AY546" s="214" t="s">
        <v>154</v>
      </c>
    </row>
    <row r="547" spans="1:65" s="13" customFormat="1" ht="11.25">
      <c r="B547" s="203"/>
      <c r="C547" s="204"/>
      <c r="D547" s="205" t="s">
        <v>163</v>
      </c>
      <c r="E547" s="206" t="s">
        <v>1</v>
      </c>
      <c r="F547" s="207" t="s">
        <v>909</v>
      </c>
      <c r="G547" s="204"/>
      <c r="H547" s="208">
        <v>40.299999999999997</v>
      </c>
      <c r="I547" s="209"/>
      <c r="J547" s="204"/>
      <c r="K547" s="204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163</v>
      </c>
      <c r="AU547" s="214" t="s">
        <v>87</v>
      </c>
      <c r="AV547" s="13" t="s">
        <v>87</v>
      </c>
      <c r="AW547" s="13" t="s">
        <v>33</v>
      </c>
      <c r="AX547" s="13" t="s">
        <v>77</v>
      </c>
      <c r="AY547" s="214" t="s">
        <v>154</v>
      </c>
    </row>
    <row r="548" spans="1:65" s="13" customFormat="1" ht="11.25">
      <c r="B548" s="203"/>
      <c r="C548" s="204"/>
      <c r="D548" s="205" t="s">
        <v>163</v>
      </c>
      <c r="E548" s="206" t="s">
        <v>1</v>
      </c>
      <c r="F548" s="207" t="s">
        <v>910</v>
      </c>
      <c r="G548" s="204"/>
      <c r="H548" s="208">
        <v>32.479999999999997</v>
      </c>
      <c r="I548" s="209"/>
      <c r="J548" s="204"/>
      <c r="K548" s="204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163</v>
      </c>
      <c r="AU548" s="214" t="s">
        <v>87</v>
      </c>
      <c r="AV548" s="13" t="s">
        <v>87</v>
      </c>
      <c r="AW548" s="13" t="s">
        <v>33</v>
      </c>
      <c r="AX548" s="13" t="s">
        <v>77</v>
      </c>
      <c r="AY548" s="214" t="s">
        <v>154</v>
      </c>
    </row>
    <row r="549" spans="1:65" s="2" customFormat="1" ht="16.5" customHeight="1">
      <c r="A549" s="33"/>
      <c r="B549" s="34"/>
      <c r="C549" s="190" t="s">
        <v>911</v>
      </c>
      <c r="D549" s="190" t="s">
        <v>156</v>
      </c>
      <c r="E549" s="191" t="s">
        <v>912</v>
      </c>
      <c r="F549" s="192" t="s">
        <v>913</v>
      </c>
      <c r="G549" s="193" t="s">
        <v>224</v>
      </c>
      <c r="H549" s="194">
        <v>9</v>
      </c>
      <c r="I549" s="195"/>
      <c r="J549" s="196">
        <f>ROUND(I549*H549,0)</f>
        <v>0</v>
      </c>
      <c r="K549" s="192" t="s">
        <v>160</v>
      </c>
      <c r="L549" s="38"/>
      <c r="M549" s="197" t="s">
        <v>1</v>
      </c>
      <c r="N549" s="198" t="s">
        <v>43</v>
      </c>
      <c r="O549" s="70"/>
      <c r="P549" s="199">
        <f>O549*H549</f>
        <v>0</v>
      </c>
      <c r="Q549" s="199">
        <v>0</v>
      </c>
      <c r="R549" s="199">
        <f>Q549*H549</f>
        <v>0</v>
      </c>
      <c r="S549" s="199">
        <v>3.9399999999999999E-3</v>
      </c>
      <c r="T549" s="200">
        <f>S549*H549</f>
        <v>3.5459999999999998E-2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201" t="s">
        <v>238</v>
      </c>
      <c r="AT549" s="201" t="s">
        <v>156</v>
      </c>
      <c r="AU549" s="201" t="s">
        <v>87</v>
      </c>
      <c r="AY549" s="16" t="s">
        <v>154</v>
      </c>
      <c r="BE549" s="202">
        <f>IF(N549="základní",J549,0)</f>
        <v>0</v>
      </c>
      <c r="BF549" s="202">
        <f>IF(N549="snížená",J549,0)</f>
        <v>0</v>
      </c>
      <c r="BG549" s="202">
        <f>IF(N549="zákl. přenesená",J549,0)</f>
        <v>0</v>
      </c>
      <c r="BH549" s="202">
        <f>IF(N549="sníž. přenesená",J549,0)</f>
        <v>0</v>
      </c>
      <c r="BI549" s="202">
        <f>IF(N549="nulová",J549,0)</f>
        <v>0</v>
      </c>
      <c r="BJ549" s="16" t="s">
        <v>87</v>
      </c>
      <c r="BK549" s="202">
        <f>ROUND(I549*H549,0)</f>
        <v>0</v>
      </c>
      <c r="BL549" s="16" t="s">
        <v>238</v>
      </c>
      <c r="BM549" s="201" t="s">
        <v>914</v>
      </c>
    </row>
    <row r="550" spans="1:65" s="13" customFormat="1" ht="11.25">
      <c r="B550" s="203"/>
      <c r="C550" s="204"/>
      <c r="D550" s="205" t="s">
        <v>163</v>
      </c>
      <c r="E550" s="206" t="s">
        <v>1</v>
      </c>
      <c r="F550" s="207" t="s">
        <v>915</v>
      </c>
      <c r="G550" s="204"/>
      <c r="H550" s="208">
        <v>9</v>
      </c>
      <c r="I550" s="209"/>
      <c r="J550" s="204"/>
      <c r="K550" s="204"/>
      <c r="L550" s="210"/>
      <c r="M550" s="211"/>
      <c r="N550" s="212"/>
      <c r="O550" s="212"/>
      <c r="P550" s="212"/>
      <c r="Q550" s="212"/>
      <c r="R550" s="212"/>
      <c r="S550" s="212"/>
      <c r="T550" s="213"/>
      <c r="AT550" s="214" t="s">
        <v>163</v>
      </c>
      <c r="AU550" s="214" t="s">
        <v>87</v>
      </c>
      <c r="AV550" s="13" t="s">
        <v>87</v>
      </c>
      <c r="AW550" s="13" t="s">
        <v>33</v>
      </c>
      <c r="AX550" s="13" t="s">
        <v>77</v>
      </c>
      <c r="AY550" s="214" t="s">
        <v>154</v>
      </c>
    </row>
    <row r="551" spans="1:65" s="2" customFormat="1" ht="16.5" customHeight="1">
      <c r="A551" s="33"/>
      <c r="B551" s="34"/>
      <c r="C551" s="190" t="s">
        <v>916</v>
      </c>
      <c r="D551" s="190" t="s">
        <v>156</v>
      </c>
      <c r="E551" s="191" t="s">
        <v>917</v>
      </c>
      <c r="F551" s="192" t="s">
        <v>918</v>
      </c>
      <c r="G551" s="193" t="s">
        <v>224</v>
      </c>
      <c r="H551" s="194">
        <v>5.9</v>
      </c>
      <c r="I551" s="195"/>
      <c r="J551" s="196">
        <f>ROUND(I551*H551,0)</f>
        <v>0</v>
      </c>
      <c r="K551" s="192" t="s">
        <v>160</v>
      </c>
      <c r="L551" s="38"/>
      <c r="M551" s="197" t="s">
        <v>1</v>
      </c>
      <c r="N551" s="198" t="s">
        <v>43</v>
      </c>
      <c r="O551" s="70"/>
      <c r="P551" s="199">
        <f>O551*H551</f>
        <v>0</v>
      </c>
      <c r="Q551" s="199">
        <v>1.72E-3</v>
      </c>
      <c r="R551" s="199">
        <f>Q551*H551</f>
        <v>1.0148000000000001E-2</v>
      </c>
      <c r="S551" s="199">
        <v>0</v>
      </c>
      <c r="T551" s="200">
        <f>S551*H551</f>
        <v>0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201" t="s">
        <v>238</v>
      </c>
      <c r="AT551" s="201" t="s">
        <v>156</v>
      </c>
      <c r="AU551" s="201" t="s">
        <v>87</v>
      </c>
      <c r="AY551" s="16" t="s">
        <v>154</v>
      </c>
      <c r="BE551" s="202">
        <f>IF(N551="základní",J551,0)</f>
        <v>0</v>
      </c>
      <c r="BF551" s="202">
        <f>IF(N551="snížená",J551,0)</f>
        <v>0</v>
      </c>
      <c r="BG551" s="202">
        <f>IF(N551="zákl. přenesená",J551,0)</f>
        <v>0</v>
      </c>
      <c r="BH551" s="202">
        <f>IF(N551="sníž. přenesená",J551,0)</f>
        <v>0</v>
      </c>
      <c r="BI551" s="202">
        <f>IF(N551="nulová",J551,0)</f>
        <v>0</v>
      </c>
      <c r="BJ551" s="16" t="s">
        <v>87</v>
      </c>
      <c r="BK551" s="202">
        <f>ROUND(I551*H551,0)</f>
        <v>0</v>
      </c>
      <c r="BL551" s="16" t="s">
        <v>238</v>
      </c>
      <c r="BM551" s="201" t="s">
        <v>919</v>
      </c>
    </row>
    <row r="552" spans="1:65" s="2" customFormat="1" ht="16.5" customHeight="1">
      <c r="A552" s="33"/>
      <c r="B552" s="34"/>
      <c r="C552" s="190" t="s">
        <v>920</v>
      </c>
      <c r="D552" s="190" t="s">
        <v>156</v>
      </c>
      <c r="E552" s="191" t="s">
        <v>921</v>
      </c>
      <c r="F552" s="192" t="s">
        <v>922</v>
      </c>
      <c r="G552" s="193" t="s">
        <v>224</v>
      </c>
      <c r="H552" s="194">
        <v>210.38</v>
      </c>
      <c r="I552" s="195"/>
      <c r="J552" s="196">
        <f>ROUND(I552*H552,0)</f>
        <v>0</v>
      </c>
      <c r="K552" s="192" t="s">
        <v>160</v>
      </c>
      <c r="L552" s="38"/>
      <c r="M552" s="197" t="s">
        <v>1</v>
      </c>
      <c r="N552" s="198" t="s">
        <v>43</v>
      </c>
      <c r="O552" s="70"/>
      <c r="P552" s="199">
        <f>O552*H552</f>
        <v>0</v>
      </c>
      <c r="Q552" s="199">
        <v>4.0000000000000003E-5</v>
      </c>
      <c r="R552" s="199">
        <f>Q552*H552</f>
        <v>8.4152000000000012E-3</v>
      </c>
      <c r="S552" s="199">
        <v>0</v>
      </c>
      <c r="T552" s="200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201" t="s">
        <v>238</v>
      </c>
      <c r="AT552" s="201" t="s">
        <v>156</v>
      </c>
      <c r="AU552" s="201" t="s">
        <v>87</v>
      </c>
      <c r="AY552" s="16" t="s">
        <v>154</v>
      </c>
      <c r="BE552" s="202">
        <f>IF(N552="základní",J552,0)</f>
        <v>0</v>
      </c>
      <c r="BF552" s="202">
        <f>IF(N552="snížená",J552,0)</f>
        <v>0</v>
      </c>
      <c r="BG552" s="202">
        <f>IF(N552="zákl. přenesená",J552,0)</f>
        <v>0</v>
      </c>
      <c r="BH552" s="202">
        <f>IF(N552="sníž. přenesená",J552,0)</f>
        <v>0</v>
      </c>
      <c r="BI552" s="202">
        <f>IF(N552="nulová",J552,0)</f>
        <v>0</v>
      </c>
      <c r="BJ552" s="16" t="s">
        <v>87</v>
      </c>
      <c r="BK552" s="202">
        <f>ROUND(I552*H552,0)</f>
        <v>0</v>
      </c>
      <c r="BL552" s="16" t="s">
        <v>238</v>
      </c>
      <c r="BM552" s="201" t="s">
        <v>923</v>
      </c>
    </row>
    <row r="553" spans="1:65" s="13" customFormat="1" ht="11.25">
      <c r="B553" s="203"/>
      <c r="C553" s="204"/>
      <c r="D553" s="205" t="s">
        <v>163</v>
      </c>
      <c r="E553" s="206" t="s">
        <v>1</v>
      </c>
      <c r="F553" s="207" t="s">
        <v>908</v>
      </c>
      <c r="G553" s="204"/>
      <c r="H553" s="208">
        <v>137.6</v>
      </c>
      <c r="I553" s="209"/>
      <c r="J553" s="204"/>
      <c r="K553" s="204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163</v>
      </c>
      <c r="AU553" s="214" t="s">
        <v>87</v>
      </c>
      <c r="AV553" s="13" t="s">
        <v>87</v>
      </c>
      <c r="AW553" s="13" t="s">
        <v>33</v>
      </c>
      <c r="AX553" s="13" t="s">
        <v>77</v>
      </c>
      <c r="AY553" s="214" t="s">
        <v>154</v>
      </c>
    </row>
    <row r="554" spans="1:65" s="13" customFormat="1" ht="11.25">
      <c r="B554" s="203"/>
      <c r="C554" s="204"/>
      <c r="D554" s="205" t="s">
        <v>163</v>
      </c>
      <c r="E554" s="206" t="s">
        <v>1</v>
      </c>
      <c r="F554" s="207" t="s">
        <v>909</v>
      </c>
      <c r="G554" s="204"/>
      <c r="H554" s="208">
        <v>40.299999999999997</v>
      </c>
      <c r="I554" s="209"/>
      <c r="J554" s="204"/>
      <c r="K554" s="204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163</v>
      </c>
      <c r="AU554" s="214" t="s">
        <v>87</v>
      </c>
      <c r="AV554" s="13" t="s">
        <v>87</v>
      </c>
      <c r="AW554" s="13" t="s">
        <v>33</v>
      </c>
      <c r="AX554" s="13" t="s">
        <v>77</v>
      </c>
      <c r="AY554" s="214" t="s">
        <v>154</v>
      </c>
    </row>
    <row r="555" spans="1:65" s="13" customFormat="1" ht="11.25">
      <c r="B555" s="203"/>
      <c r="C555" s="204"/>
      <c r="D555" s="205" t="s">
        <v>163</v>
      </c>
      <c r="E555" s="206" t="s">
        <v>1</v>
      </c>
      <c r="F555" s="207" t="s">
        <v>910</v>
      </c>
      <c r="G555" s="204"/>
      <c r="H555" s="208">
        <v>32.479999999999997</v>
      </c>
      <c r="I555" s="209"/>
      <c r="J555" s="204"/>
      <c r="K555" s="204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163</v>
      </c>
      <c r="AU555" s="214" t="s">
        <v>87</v>
      </c>
      <c r="AV555" s="13" t="s">
        <v>87</v>
      </c>
      <c r="AW555" s="13" t="s">
        <v>33</v>
      </c>
      <c r="AX555" s="13" t="s">
        <v>77</v>
      </c>
      <c r="AY555" s="214" t="s">
        <v>154</v>
      </c>
    </row>
    <row r="556" spans="1:65" s="2" customFormat="1" ht="16.5" customHeight="1">
      <c r="A556" s="33"/>
      <c r="B556" s="34"/>
      <c r="C556" s="215" t="s">
        <v>924</v>
      </c>
      <c r="D556" s="215" t="s">
        <v>270</v>
      </c>
      <c r="E556" s="216" t="s">
        <v>925</v>
      </c>
      <c r="F556" s="217" t="s">
        <v>926</v>
      </c>
      <c r="G556" s="218" t="s">
        <v>224</v>
      </c>
      <c r="H556" s="219">
        <v>31.68</v>
      </c>
      <c r="I556" s="220"/>
      <c r="J556" s="221">
        <f>ROUND(I556*H556,0)</f>
        <v>0</v>
      </c>
      <c r="K556" s="217" t="s">
        <v>1</v>
      </c>
      <c r="L556" s="222"/>
      <c r="M556" s="223" t="s">
        <v>1</v>
      </c>
      <c r="N556" s="224" t="s">
        <v>43</v>
      </c>
      <c r="O556" s="70"/>
      <c r="P556" s="199">
        <f>O556*H556</f>
        <v>0</v>
      </c>
      <c r="Q556" s="199">
        <v>0</v>
      </c>
      <c r="R556" s="199">
        <f>Q556*H556</f>
        <v>0</v>
      </c>
      <c r="S556" s="199">
        <v>0</v>
      </c>
      <c r="T556" s="200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201" t="s">
        <v>324</v>
      </c>
      <c r="AT556" s="201" t="s">
        <v>270</v>
      </c>
      <c r="AU556" s="201" t="s">
        <v>87</v>
      </c>
      <c r="AY556" s="16" t="s">
        <v>154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6" t="s">
        <v>87</v>
      </c>
      <c r="BK556" s="202">
        <f>ROUND(I556*H556,0)</f>
        <v>0</v>
      </c>
      <c r="BL556" s="16" t="s">
        <v>238</v>
      </c>
      <c r="BM556" s="201" t="s">
        <v>927</v>
      </c>
    </row>
    <row r="557" spans="1:65" s="13" customFormat="1" ht="11.25">
      <c r="B557" s="203"/>
      <c r="C557" s="204"/>
      <c r="D557" s="205" t="s">
        <v>163</v>
      </c>
      <c r="E557" s="206" t="s">
        <v>1</v>
      </c>
      <c r="F557" s="207" t="s">
        <v>928</v>
      </c>
      <c r="G557" s="204"/>
      <c r="H557" s="208">
        <v>31.68</v>
      </c>
      <c r="I557" s="209"/>
      <c r="J557" s="204"/>
      <c r="K557" s="204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163</v>
      </c>
      <c r="AU557" s="214" t="s">
        <v>87</v>
      </c>
      <c r="AV557" s="13" t="s">
        <v>87</v>
      </c>
      <c r="AW557" s="13" t="s">
        <v>33</v>
      </c>
      <c r="AX557" s="13" t="s">
        <v>77</v>
      </c>
      <c r="AY557" s="214" t="s">
        <v>154</v>
      </c>
    </row>
    <row r="558" spans="1:65" s="2" customFormat="1" ht="16.5" customHeight="1">
      <c r="A558" s="33"/>
      <c r="B558" s="34"/>
      <c r="C558" s="215" t="s">
        <v>929</v>
      </c>
      <c r="D558" s="215" t="s">
        <v>270</v>
      </c>
      <c r="E558" s="216" t="s">
        <v>930</v>
      </c>
      <c r="F558" s="217" t="s">
        <v>931</v>
      </c>
      <c r="G558" s="218" t="s">
        <v>932</v>
      </c>
      <c r="H558" s="219">
        <v>16</v>
      </c>
      <c r="I558" s="220"/>
      <c r="J558" s="221">
        <f>ROUND(I558*H558,0)</f>
        <v>0</v>
      </c>
      <c r="K558" s="217" t="s">
        <v>1</v>
      </c>
      <c r="L558" s="222"/>
      <c r="M558" s="223" t="s">
        <v>1</v>
      </c>
      <c r="N558" s="224" t="s">
        <v>43</v>
      </c>
      <c r="O558" s="70"/>
      <c r="P558" s="199">
        <f>O558*H558</f>
        <v>0</v>
      </c>
      <c r="Q558" s="199">
        <v>0</v>
      </c>
      <c r="R558" s="199">
        <f>Q558*H558</f>
        <v>0</v>
      </c>
      <c r="S558" s="199">
        <v>0</v>
      </c>
      <c r="T558" s="200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201" t="s">
        <v>324</v>
      </c>
      <c r="AT558" s="201" t="s">
        <v>270</v>
      </c>
      <c r="AU558" s="201" t="s">
        <v>87</v>
      </c>
      <c r="AY558" s="16" t="s">
        <v>154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16" t="s">
        <v>87</v>
      </c>
      <c r="BK558" s="202">
        <f>ROUND(I558*H558,0)</f>
        <v>0</v>
      </c>
      <c r="BL558" s="16" t="s">
        <v>238</v>
      </c>
      <c r="BM558" s="201" t="s">
        <v>933</v>
      </c>
    </row>
    <row r="559" spans="1:65" s="2" customFormat="1" ht="16.5" customHeight="1">
      <c r="A559" s="33"/>
      <c r="B559" s="34"/>
      <c r="C559" s="215" t="s">
        <v>934</v>
      </c>
      <c r="D559" s="215" t="s">
        <v>270</v>
      </c>
      <c r="E559" s="216" t="s">
        <v>935</v>
      </c>
      <c r="F559" s="217" t="s">
        <v>936</v>
      </c>
      <c r="G559" s="218" t="s">
        <v>224</v>
      </c>
      <c r="H559" s="219">
        <v>173.4</v>
      </c>
      <c r="I559" s="220"/>
      <c r="J559" s="221">
        <f>ROUND(I559*H559,0)</f>
        <v>0</v>
      </c>
      <c r="K559" s="217" t="s">
        <v>1</v>
      </c>
      <c r="L559" s="222"/>
      <c r="M559" s="223" t="s">
        <v>1</v>
      </c>
      <c r="N559" s="224" t="s">
        <v>43</v>
      </c>
      <c r="O559" s="70"/>
      <c r="P559" s="199">
        <f>O559*H559</f>
        <v>0</v>
      </c>
      <c r="Q559" s="199">
        <v>0</v>
      </c>
      <c r="R559" s="199">
        <f>Q559*H559</f>
        <v>0</v>
      </c>
      <c r="S559" s="199">
        <v>0</v>
      </c>
      <c r="T559" s="200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201" t="s">
        <v>324</v>
      </c>
      <c r="AT559" s="201" t="s">
        <v>270</v>
      </c>
      <c r="AU559" s="201" t="s">
        <v>87</v>
      </c>
      <c r="AY559" s="16" t="s">
        <v>154</v>
      </c>
      <c r="BE559" s="202">
        <f>IF(N559="základní",J559,0)</f>
        <v>0</v>
      </c>
      <c r="BF559" s="202">
        <f>IF(N559="snížená",J559,0)</f>
        <v>0</v>
      </c>
      <c r="BG559" s="202">
        <f>IF(N559="zákl. přenesená",J559,0)</f>
        <v>0</v>
      </c>
      <c r="BH559" s="202">
        <f>IF(N559="sníž. přenesená",J559,0)</f>
        <v>0</v>
      </c>
      <c r="BI559" s="202">
        <f>IF(N559="nulová",J559,0)</f>
        <v>0</v>
      </c>
      <c r="BJ559" s="16" t="s">
        <v>87</v>
      </c>
      <c r="BK559" s="202">
        <f>ROUND(I559*H559,0)</f>
        <v>0</v>
      </c>
      <c r="BL559" s="16" t="s">
        <v>238</v>
      </c>
      <c r="BM559" s="201" t="s">
        <v>937</v>
      </c>
    </row>
    <row r="560" spans="1:65" s="13" customFormat="1" ht="11.25">
      <c r="B560" s="203"/>
      <c r="C560" s="204"/>
      <c r="D560" s="205" t="s">
        <v>163</v>
      </c>
      <c r="E560" s="206" t="s">
        <v>1</v>
      </c>
      <c r="F560" s="207" t="s">
        <v>938</v>
      </c>
      <c r="G560" s="204"/>
      <c r="H560" s="208">
        <v>134.4</v>
      </c>
      <c r="I560" s="209"/>
      <c r="J560" s="204"/>
      <c r="K560" s="204"/>
      <c r="L560" s="210"/>
      <c r="M560" s="211"/>
      <c r="N560" s="212"/>
      <c r="O560" s="212"/>
      <c r="P560" s="212"/>
      <c r="Q560" s="212"/>
      <c r="R560" s="212"/>
      <c r="S560" s="212"/>
      <c r="T560" s="213"/>
      <c r="AT560" s="214" t="s">
        <v>163</v>
      </c>
      <c r="AU560" s="214" t="s">
        <v>87</v>
      </c>
      <c r="AV560" s="13" t="s">
        <v>87</v>
      </c>
      <c r="AW560" s="13" t="s">
        <v>33</v>
      </c>
      <c r="AX560" s="13" t="s">
        <v>77</v>
      </c>
      <c r="AY560" s="214" t="s">
        <v>154</v>
      </c>
    </row>
    <row r="561" spans="1:65" s="13" customFormat="1" ht="11.25">
      <c r="B561" s="203"/>
      <c r="C561" s="204"/>
      <c r="D561" s="205" t="s">
        <v>163</v>
      </c>
      <c r="E561" s="206" t="s">
        <v>1</v>
      </c>
      <c r="F561" s="207" t="s">
        <v>939</v>
      </c>
      <c r="G561" s="204"/>
      <c r="H561" s="208">
        <v>39</v>
      </c>
      <c r="I561" s="209"/>
      <c r="J561" s="204"/>
      <c r="K561" s="204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163</v>
      </c>
      <c r="AU561" s="214" t="s">
        <v>87</v>
      </c>
      <c r="AV561" s="13" t="s">
        <v>87</v>
      </c>
      <c r="AW561" s="13" t="s">
        <v>33</v>
      </c>
      <c r="AX561" s="13" t="s">
        <v>77</v>
      </c>
      <c r="AY561" s="214" t="s">
        <v>154</v>
      </c>
    </row>
    <row r="562" spans="1:65" s="2" customFormat="1" ht="16.5" customHeight="1">
      <c r="A562" s="33"/>
      <c r="B562" s="34"/>
      <c r="C562" s="215" t="s">
        <v>940</v>
      </c>
      <c r="D562" s="215" t="s">
        <v>270</v>
      </c>
      <c r="E562" s="216" t="s">
        <v>941</v>
      </c>
      <c r="F562" s="217" t="s">
        <v>942</v>
      </c>
      <c r="G562" s="218" t="s">
        <v>932</v>
      </c>
      <c r="H562" s="219">
        <v>90</v>
      </c>
      <c r="I562" s="220"/>
      <c r="J562" s="221">
        <f>ROUND(I562*H562,0)</f>
        <v>0</v>
      </c>
      <c r="K562" s="217" t="s">
        <v>1</v>
      </c>
      <c r="L562" s="222"/>
      <c r="M562" s="223" t="s">
        <v>1</v>
      </c>
      <c r="N562" s="224" t="s">
        <v>43</v>
      </c>
      <c r="O562" s="70"/>
      <c r="P562" s="199">
        <f>O562*H562</f>
        <v>0</v>
      </c>
      <c r="Q562" s="199">
        <v>0</v>
      </c>
      <c r="R562" s="199">
        <f>Q562*H562</f>
        <v>0</v>
      </c>
      <c r="S562" s="199">
        <v>0</v>
      </c>
      <c r="T562" s="200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201" t="s">
        <v>324</v>
      </c>
      <c r="AT562" s="201" t="s">
        <v>270</v>
      </c>
      <c r="AU562" s="201" t="s">
        <v>87</v>
      </c>
      <c r="AY562" s="16" t="s">
        <v>154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6" t="s">
        <v>87</v>
      </c>
      <c r="BK562" s="202">
        <f>ROUND(I562*H562,0)</f>
        <v>0</v>
      </c>
      <c r="BL562" s="16" t="s">
        <v>238</v>
      </c>
      <c r="BM562" s="201" t="s">
        <v>943</v>
      </c>
    </row>
    <row r="563" spans="1:65" s="13" customFormat="1" ht="11.25">
      <c r="B563" s="203"/>
      <c r="C563" s="204"/>
      <c r="D563" s="205" t="s">
        <v>163</v>
      </c>
      <c r="E563" s="206" t="s">
        <v>1</v>
      </c>
      <c r="F563" s="207" t="s">
        <v>944</v>
      </c>
      <c r="G563" s="204"/>
      <c r="H563" s="208">
        <v>64</v>
      </c>
      <c r="I563" s="209"/>
      <c r="J563" s="204"/>
      <c r="K563" s="204"/>
      <c r="L563" s="210"/>
      <c r="M563" s="211"/>
      <c r="N563" s="212"/>
      <c r="O563" s="212"/>
      <c r="P563" s="212"/>
      <c r="Q563" s="212"/>
      <c r="R563" s="212"/>
      <c r="S563" s="212"/>
      <c r="T563" s="213"/>
      <c r="AT563" s="214" t="s">
        <v>163</v>
      </c>
      <c r="AU563" s="214" t="s">
        <v>87</v>
      </c>
      <c r="AV563" s="13" t="s">
        <v>87</v>
      </c>
      <c r="AW563" s="13" t="s">
        <v>33</v>
      </c>
      <c r="AX563" s="13" t="s">
        <v>77</v>
      </c>
      <c r="AY563" s="214" t="s">
        <v>154</v>
      </c>
    </row>
    <row r="564" spans="1:65" s="13" customFormat="1" ht="11.25">
      <c r="B564" s="203"/>
      <c r="C564" s="204"/>
      <c r="D564" s="205" t="s">
        <v>163</v>
      </c>
      <c r="E564" s="206" t="s">
        <v>1</v>
      </c>
      <c r="F564" s="207" t="s">
        <v>945</v>
      </c>
      <c r="G564" s="204"/>
      <c r="H564" s="208">
        <v>26</v>
      </c>
      <c r="I564" s="209"/>
      <c r="J564" s="204"/>
      <c r="K564" s="204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163</v>
      </c>
      <c r="AU564" s="214" t="s">
        <v>87</v>
      </c>
      <c r="AV564" s="13" t="s">
        <v>87</v>
      </c>
      <c r="AW564" s="13" t="s">
        <v>33</v>
      </c>
      <c r="AX564" s="13" t="s">
        <v>77</v>
      </c>
      <c r="AY564" s="214" t="s">
        <v>154</v>
      </c>
    </row>
    <row r="565" spans="1:65" s="2" customFormat="1" ht="16.5" customHeight="1">
      <c r="A565" s="33"/>
      <c r="B565" s="34"/>
      <c r="C565" s="190" t="s">
        <v>946</v>
      </c>
      <c r="D565" s="190" t="s">
        <v>156</v>
      </c>
      <c r="E565" s="191" t="s">
        <v>947</v>
      </c>
      <c r="F565" s="192" t="s">
        <v>948</v>
      </c>
      <c r="G565" s="193" t="s">
        <v>224</v>
      </c>
      <c r="H565" s="194">
        <v>51.2</v>
      </c>
      <c r="I565" s="195"/>
      <c r="J565" s="196">
        <f>ROUND(I565*H565,0)</f>
        <v>0</v>
      </c>
      <c r="K565" s="192" t="s">
        <v>160</v>
      </c>
      <c r="L565" s="38"/>
      <c r="M565" s="197" t="s">
        <v>1</v>
      </c>
      <c r="N565" s="198" t="s">
        <v>43</v>
      </c>
      <c r="O565" s="70"/>
      <c r="P565" s="199">
        <f>O565*H565</f>
        <v>0</v>
      </c>
      <c r="Q565" s="199">
        <v>2.2799999999999999E-3</v>
      </c>
      <c r="R565" s="199">
        <f>Q565*H565</f>
        <v>0.11673600000000001</v>
      </c>
      <c r="S565" s="199">
        <v>0</v>
      </c>
      <c r="T565" s="200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201" t="s">
        <v>238</v>
      </c>
      <c r="AT565" s="201" t="s">
        <v>156</v>
      </c>
      <c r="AU565" s="201" t="s">
        <v>87</v>
      </c>
      <c r="AY565" s="16" t="s">
        <v>154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16" t="s">
        <v>87</v>
      </c>
      <c r="BK565" s="202">
        <f>ROUND(I565*H565,0)</f>
        <v>0</v>
      </c>
      <c r="BL565" s="16" t="s">
        <v>238</v>
      </c>
      <c r="BM565" s="201" t="s">
        <v>949</v>
      </c>
    </row>
    <row r="566" spans="1:65" s="13" customFormat="1" ht="11.25">
      <c r="B566" s="203"/>
      <c r="C566" s="204"/>
      <c r="D566" s="205" t="s">
        <v>163</v>
      </c>
      <c r="E566" s="206" t="s">
        <v>1</v>
      </c>
      <c r="F566" s="207" t="s">
        <v>950</v>
      </c>
      <c r="G566" s="204"/>
      <c r="H566" s="208">
        <v>51.2</v>
      </c>
      <c r="I566" s="209"/>
      <c r="J566" s="204"/>
      <c r="K566" s="204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163</v>
      </c>
      <c r="AU566" s="214" t="s">
        <v>87</v>
      </c>
      <c r="AV566" s="13" t="s">
        <v>87</v>
      </c>
      <c r="AW566" s="13" t="s">
        <v>33</v>
      </c>
      <c r="AX566" s="13" t="s">
        <v>77</v>
      </c>
      <c r="AY566" s="214" t="s">
        <v>154</v>
      </c>
    </row>
    <row r="567" spans="1:65" s="2" customFormat="1" ht="21.75" customHeight="1">
      <c r="A567" s="33"/>
      <c r="B567" s="34"/>
      <c r="C567" s="190" t="s">
        <v>951</v>
      </c>
      <c r="D567" s="190" t="s">
        <v>156</v>
      </c>
      <c r="E567" s="191" t="s">
        <v>952</v>
      </c>
      <c r="F567" s="192" t="s">
        <v>953</v>
      </c>
      <c r="G567" s="193" t="s">
        <v>224</v>
      </c>
      <c r="H567" s="194">
        <v>123</v>
      </c>
      <c r="I567" s="195"/>
      <c r="J567" s="196">
        <f>ROUND(I567*H567,0)</f>
        <v>0</v>
      </c>
      <c r="K567" s="192" t="s">
        <v>1</v>
      </c>
      <c r="L567" s="38"/>
      <c r="M567" s="197" t="s">
        <v>1</v>
      </c>
      <c r="N567" s="198" t="s">
        <v>43</v>
      </c>
      <c r="O567" s="70"/>
      <c r="P567" s="199">
        <f>O567*H567</f>
        <v>0</v>
      </c>
      <c r="Q567" s="199">
        <v>4.3800000000000002E-3</v>
      </c>
      <c r="R567" s="199">
        <f>Q567*H567</f>
        <v>0.53874</v>
      </c>
      <c r="S567" s="199">
        <v>0</v>
      </c>
      <c r="T567" s="200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201" t="s">
        <v>238</v>
      </c>
      <c r="AT567" s="201" t="s">
        <v>156</v>
      </c>
      <c r="AU567" s="201" t="s">
        <v>87</v>
      </c>
      <c r="AY567" s="16" t="s">
        <v>154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16" t="s">
        <v>87</v>
      </c>
      <c r="BK567" s="202">
        <f>ROUND(I567*H567,0)</f>
        <v>0</v>
      </c>
      <c r="BL567" s="16" t="s">
        <v>238</v>
      </c>
      <c r="BM567" s="201" t="s">
        <v>954</v>
      </c>
    </row>
    <row r="568" spans="1:65" s="13" customFormat="1" ht="11.25">
      <c r="B568" s="203"/>
      <c r="C568" s="204"/>
      <c r="D568" s="205" t="s">
        <v>163</v>
      </c>
      <c r="E568" s="206" t="s">
        <v>1</v>
      </c>
      <c r="F568" s="207" t="s">
        <v>903</v>
      </c>
      <c r="G568" s="204"/>
      <c r="H568" s="208">
        <v>123</v>
      </c>
      <c r="I568" s="209"/>
      <c r="J568" s="204"/>
      <c r="K568" s="204"/>
      <c r="L568" s="210"/>
      <c r="M568" s="211"/>
      <c r="N568" s="212"/>
      <c r="O568" s="212"/>
      <c r="P568" s="212"/>
      <c r="Q568" s="212"/>
      <c r="R568" s="212"/>
      <c r="S568" s="212"/>
      <c r="T568" s="213"/>
      <c r="AT568" s="214" t="s">
        <v>163</v>
      </c>
      <c r="AU568" s="214" t="s">
        <v>87</v>
      </c>
      <c r="AV568" s="13" t="s">
        <v>87</v>
      </c>
      <c r="AW568" s="13" t="s">
        <v>33</v>
      </c>
      <c r="AX568" s="13" t="s">
        <v>77</v>
      </c>
      <c r="AY568" s="214" t="s">
        <v>154</v>
      </c>
    </row>
    <row r="569" spans="1:65" s="2" customFormat="1" ht="21.75" customHeight="1">
      <c r="A569" s="33"/>
      <c r="B569" s="34"/>
      <c r="C569" s="190" t="s">
        <v>955</v>
      </c>
      <c r="D569" s="190" t="s">
        <v>156</v>
      </c>
      <c r="E569" s="191" t="s">
        <v>956</v>
      </c>
      <c r="F569" s="192" t="s">
        <v>957</v>
      </c>
      <c r="G569" s="193" t="s">
        <v>219</v>
      </c>
      <c r="H569" s="194">
        <v>20</v>
      </c>
      <c r="I569" s="195"/>
      <c r="J569" s="196">
        <f>ROUND(I569*H569,0)</f>
        <v>0</v>
      </c>
      <c r="K569" s="192" t="s">
        <v>160</v>
      </c>
      <c r="L569" s="38"/>
      <c r="M569" s="197" t="s">
        <v>1</v>
      </c>
      <c r="N569" s="198" t="s">
        <v>43</v>
      </c>
      <c r="O569" s="70"/>
      <c r="P569" s="199">
        <f>O569*H569</f>
        <v>0</v>
      </c>
      <c r="Q569" s="199">
        <v>0</v>
      </c>
      <c r="R569" s="199">
        <f>Q569*H569</f>
        <v>0</v>
      </c>
      <c r="S569" s="199">
        <v>0</v>
      </c>
      <c r="T569" s="200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201" t="s">
        <v>238</v>
      </c>
      <c r="AT569" s="201" t="s">
        <v>156</v>
      </c>
      <c r="AU569" s="201" t="s">
        <v>87</v>
      </c>
      <c r="AY569" s="16" t="s">
        <v>154</v>
      </c>
      <c r="BE569" s="202">
        <f>IF(N569="základní",J569,0)</f>
        <v>0</v>
      </c>
      <c r="BF569" s="202">
        <f>IF(N569="snížená",J569,0)</f>
        <v>0</v>
      </c>
      <c r="BG569" s="202">
        <f>IF(N569="zákl. přenesená",J569,0)</f>
        <v>0</v>
      </c>
      <c r="BH569" s="202">
        <f>IF(N569="sníž. přenesená",J569,0)</f>
        <v>0</v>
      </c>
      <c r="BI569" s="202">
        <f>IF(N569="nulová",J569,0)</f>
        <v>0</v>
      </c>
      <c r="BJ569" s="16" t="s">
        <v>87</v>
      </c>
      <c r="BK569" s="202">
        <f>ROUND(I569*H569,0)</f>
        <v>0</v>
      </c>
      <c r="BL569" s="16" t="s">
        <v>238</v>
      </c>
      <c r="BM569" s="201" t="s">
        <v>958</v>
      </c>
    </row>
    <row r="570" spans="1:65" s="2" customFormat="1" ht="21.75" customHeight="1">
      <c r="A570" s="33"/>
      <c r="B570" s="34"/>
      <c r="C570" s="190" t="s">
        <v>959</v>
      </c>
      <c r="D570" s="190" t="s">
        <v>156</v>
      </c>
      <c r="E570" s="191" t="s">
        <v>960</v>
      </c>
      <c r="F570" s="192" t="s">
        <v>961</v>
      </c>
      <c r="G570" s="193" t="s">
        <v>637</v>
      </c>
      <c r="H570" s="194">
        <v>4</v>
      </c>
      <c r="I570" s="195"/>
      <c r="J570" s="196">
        <f>ROUND(I570*H570,0)</f>
        <v>0</v>
      </c>
      <c r="K570" s="192" t="s">
        <v>1</v>
      </c>
      <c r="L570" s="38"/>
      <c r="M570" s="197" t="s">
        <v>1</v>
      </c>
      <c r="N570" s="198" t="s">
        <v>43</v>
      </c>
      <c r="O570" s="70"/>
      <c r="P570" s="199">
        <f>O570*H570</f>
        <v>0</v>
      </c>
      <c r="Q570" s="199">
        <v>0</v>
      </c>
      <c r="R570" s="199">
        <f>Q570*H570</f>
        <v>0</v>
      </c>
      <c r="S570" s="199">
        <v>0</v>
      </c>
      <c r="T570" s="200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201" t="s">
        <v>238</v>
      </c>
      <c r="AT570" s="201" t="s">
        <v>156</v>
      </c>
      <c r="AU570" s="201" t="s">
        <v>87</v>
      </c>
      <c r="AY570" s="16" t="s">
        <v>154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6" t="s">
        <v>87</v>
      </c>
      <c r="BK570" s="202">
        <f>ROUND(I570*H570,0)</f>
        <v>0</v>
      </c>
      <c r="BL570" s="16" t="s">
        <v>238</v>
      </c>
      <c r="BM570" s="201" t="s">
        <v>962</v>
      </c>
    </row>
    <row r="571" spans="1:65" s="2" customFormat="1" ht="16.5" customHeight="1">
      <c r="A571" s="33"/>
      <c r="B571" s="34"/>
      <c r="C571" s="190" t="s">
        <v>963</v>
      </c>
      <c r="D571" s="190" t="s">
        <v>156</v>
      </c>
      <c r="E571" s="191" t="s">
        <v>964</v>
      </c>
      <c r="F571" s="192" t="s">
        <v>965</v>
      </c>
      <c r="G571" s="193" t="s">
        <v>176</v>
      </c>
      <c r="H571" s="194">
        <v>0.67400000000000004</v>
      </c>
      <c r="I571" s="195"/>
      <c r="J571" s="196">
        <f>ROUND(I571*H571,0)</f>
        <v>0</v>
      </c>
      <c r="K571" s="192" t="s">
        <v>160</v>
      </c>
      <c r="L571" s="38"/>
      <c r="M571" s="197" t="s">
        <v>1</v>
      </c>
      <c r="N571" s="198" t="s">
        <v>43</v>
      </c>
      <c r="O571" s="70"/>
      <c r="P571" s="199">
        <f>O571*H571</f>
        <v>0</v>
      </c>
      <c r="Q571" s="199">
        <v>0</v>
      </c>
      <c r="R571" s="199">
        <f>Q571*H571</f>
        <v>0</v>
      </c>
      <c r="S571" s="199">
        <v>0</v>
      </c>
      <c r="T571" s="200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201" t="s">
        <v>238</v>
      </c>
      <c r="AT571" s="201" t="s">
        <v>156</v>
      </c>
      <c r="AU571" s="201" t="s">
        <v>87</v>
      </c>
      <c r="AY571" s="16" t="s">
        <v>154</v>
      </c>
      <c r="BE571" s="202">
        <f>IF(N571="základní",J571,0)</f>
        <v>0</v>
      </c>
      <c r="BF571" s="202">
        <f>IF(N571="snížená",J571,0)</f>
        <v>0</v>
      </c>
      <c r="BG571" s="202">
        <f>IF(N571="zákl. přenesená",J571,0)</f>
        <v>0</v>
      </c>
      <c r="BH571" s="202">
        <f>IF(N571="sníž. přenesená",J571,0)</f>
        <v>0</v>
      </c>
      <c r="BI571" s="202">
        <f>IF(N571="nulová",J571,0)</f>
        <v>0</v>
      </c>
      <c r="BJ571" s="16" t="s">
        <v>87</v>
      </c>
      <c r="BK571" s="202">
        <f>ROUND(I571*H571,0)</f>
        <v>0</v>
      </c>
      <c r="BL571" s="16" t="s">
        <v>238</v>
      </c>
      <c r="BM571" s="201" t="s">
        <v>966</v>
      </c>
    </row>
    <row r="572" spans="1:65" s="12" customFormat="1" ht="22.9" customHeight="1">
      <c r="B572" s="174"/>
      <c r="C572" s="175"/>
      <c r="D572" s="176" t="s">
        <v>76</v>
      </c>
      <c r="E572" s="188" t="s">
        <v>967</v>
      </c>
      <c r="F572" s="188" t="s">
        <v>968</v>
      </c>
      <c r="G572" s="175"/>
      <c r="H572" s="175"/>
      <c r="I572" s="178"/>
      <c r="J572" s="189">
        <f>BK572</f>
        <v>0</v>
      </c>
      <c r="K572" s="175"/>
      <c r="L572" s="180"/>
      <c r="M572" s="181"/>
      <c r="N572" s="182"/>
      <c r="O572" s="182"/>
      <c r="P572" s="183">
        <f>SUM(P573:P574)</f>
        <v>0</v>
      </c>
      <c r="Q572" s="182"/>
      <c r="R572" s="183">
        <f>SUM(R573:R574)</f>
        <v>0</v>
      </c>
      <c r="S572" s="182"/>
      <c r="T572" s="184">
        <f>SUM(T573:T574)</f>
        <v>0</v>
      </c>
      <c r="AR572" s="185" t="s">
        <v>87</v>
      </c>
      <c r="AT572" s="186" t="s">
        <v>76</v>
      </c>
      <c r="AU572" s="186" t="s">
        <v>8</v>
      </c>
      <c r="AY572" s="185" t="s">
        <v>154</v>
      </c>
      <c r="BK572" s="187">
        <f>SUM(BK573:BK574)</f>
        <v>0</v>
      </c>
    </row>
    <row r="573" spans="1:65" s="2" customFormat="1" ht="16.5" customHeight="1">
      <c r="A573" s="33"/>
      <c r="B573" s="34"/>
      <c r="C573" s="190" t="s">
        <v>969</v>
      </c>
      <c r="D573" s="190" t="s">
        <v>156</v>
      </c>
      <c r="E573" s="191" t="s">
        <v>970</v>
      </c>
      <c r="F573" s="192" t="s">
        <v>971</v>
      </c>
      <c r="G573" s="193" t="s">
        <v>219</v>
      </c>
      <c r="H573" s="194">
        <v>2</v>
      </c>
      <c r="I573" s="195"/>
      <c r="J573" s="196">
        <f>ROUND(I573*H573,0)</f>
        <v>0</v>
      </c>
      <c r="K573" s="192" t="s">
        <v>1</v>
      </c>
      <c r="L573" s="38"/>
      <c r="M573" s="197" t="s">
        <v>1</v>
      </c>
      <c r="N573" s="198" t="s">
        <v>43</v>
      </c>
      <c r="O573" s="70"/>
      <c r="P573" s="199">
        <f>O573*H573</f>
        <v>0</v>
      </c>
      <c r="Q573" s="199">
        <v>0</v>
      </c>
      <c r="R573" s="199">
        <f>Q573*H573</f>
        <v>0</v>
      </c>
      <c r="S573" s="199">
        <v>0</v>
      </c>
      <c r="T573" s="200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201" t="s">
        <v>238</v>
      </c>
      <c r="AT573" s="201" t="s">
        <v>156</v>
      </c>
      <c r="AU573" s="201" t="s">
        <v>87</v>
      </c>
      <c r="AY573" s="16" t="s">
        <v>154</v>
      </c>
      <c r="BE573" s="202">
        <f>IF(N573="základní",J573,0)</f>
        <v>0</v>
      </c>
      <c r="BF573" s="202">
        <f>IF(N573="snížená",J573,0)</f>
        <v>0</v>
      </c>
      <c r="BG573" s="202">
        <f>IF(N573="zákl. přenesená",J573,0)</f>
        <v>0</v>
      </c>
      <c r="BH573" s="202">
        <f>IF(N573="sníž. přenesená",J573,0)</f>
        <v>0</v>
      </c>
      <c r="BI573" s="202">
        <f>IF(N573="nulová",J573,0)</f>
        <v>0</v>
      </c>
      <c r="BJ573" s="16" t="s">
        <v>87</v>
      </c>
      <c r="BK573" s="202">
        <f>ROUND(I573*H573,0)</f>
        <v>0</v>
      </c>
      <c r="BL573" s="16" t="s">
        <v>238</v>
      </c>
      <c r="BM573" s="201" t="s">
        <v>972</v>
      </c>
    </row>
    <row r="574" spans="1:65" s="2" customFormat="1" ht="16.5" customHeight="1">
      <c r="A574" s="33"/>
      <c r="B574" s="34"/>
      <c r="C574" s="190" t="s">
        <v>973</v>
      </c>
      <c r="D574" s="190" t="s">
        <v>156</v>
      </c>
      <c r="E574" s="191" t="s">
        <v>974</v>
      </c>
      <c r="F574" s="192" t="s">
        <v>975</v>
      </c>
      <c r="G574" s="193" t="s">
        <v>976</v>
      </c>
      <c r="H574" s="235"/>
      <c r="I574" s="195"/>
      <c r="J574" s="196">
        <f>ROUND(I574*H574,0)</f>
        <v>0</v>
      </c>
      <c r="K574" s="192" t="s">
        <v>160</v>
      </c>
      <c r="L574" s="38"/>
      <c r="M574" s="197" t="s">
        <v>1</v>
      </c>
      <c r="N574" s="198" t="s">
        <v>43</v>
      </c>
      <c r="O574" s="70"/>
      <c r="P574" s="199">
        <f>O574*H574</f>
        <v>0</v>
      </c>
      <c r="Q574" s="199">
        <v>0</v>
      </c>
      <c r="R574" s="199">
        <f>Q574*H574</f>
        <v>0</v>
      </c>
      <c r="S574" s="199">
        <v>0</v>
      </c>
      <c r="T574" s="200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201" t="s">
        <v>238</v>
      </c>
      <c r="AT574" s="201" t="s">
        <v>156</v>
      </c>
      <c r="AU574" s="201" t="s">
        <v>87</v>
      </c>
      <c r="AY574" s="16" t="s">
        <v>154</v>
      </c>
      <c r="BE574" s="202">
        <f>IF(N574="základní",J574,0)</f>
        <v>0</v>
      </c>
      <c r="BF574" s="202">
        <f>IF(N574="snížená",J574,0)</f>
        <v>0</v>
      </c>
      <c r="BG574" s="202">
        <f>IF(N574="zákl. přenesená",J574,0)</f>
        <v>0</v>
      </c>
      <c r="BH574" s="202">
        <f>IF(N574="sníž. přenesená",J574,0)</f>
        <v>0</v>
      </c>
      <c r="BI574" s="202">
        <f>IF(N574="nulová",J574,0)</f>
        <v>0</v>
      </c>
      <c r="BJ574" s="16" t="s">
        <v>87</v>
      </c>
      <c r="BK574" s="202">
        <f>ROUND(I574*H574,0)</f>
        <v>0</v>
      </c>
      <c r="BL574" s="16" t="s">
        <v>238</v>
      </c>
      <c r="BM574" s="201" t="s">
        <v>977</v>
      </c>
    </row>
    <row r="575" spans="1:65" s="12" customFormat="1" ht="22.9" customHeight="1">
      <c r="B575" s="174"/>
      <c r="C575" s="175"/>
      <c r="D575" s="176" t="s">
        <v>76</v>
      </c>
      <c r="E575" s="188" t="s">
        <v>978</v>
      </c>
      <c r="F575" s="188" t="s">
        <v>979</v>
      </c>
      <c r="G575" s="175"/>
      <c r="H575" s="175"/>
      <c r="I575" s="178"/>
      <c r="J575" s="189">
        <f>BK575</f>
        <v>0</v>
      </c>
      <c r="K575" s="175"/>
      <c r="L575" s="180"/>
      <c r="M575" s="181"/>
      <c r="N575" s="182"/>
      <c r="O575" s="182"/>
      <c r="P575" s="183">
        <f>SUM(P576:P605)</f>
        <v>0</v>
      </c>
      <c r="Q575" s="182"/>
      <c r="R575" s="183">
        <f>SUM(R576:R605)</f>
        <v>2.2183629999999996</v>
      </c>
      <c r="S575" s="182"/>
      <c r="T575" s="184">
        <f>SUM(T576:T605)</f>
        <v>7.2000000000000008E-2</v>
      </c>
      <c r="AR575" s="185" t="s">
        <v>87</v>
      </c>
      <c r="AT575" s="186" t="s">
        <v>76</v>
      </c>
      <c r="AU575" s="186" t="s">
        <v>8</v>
      </c>
      <c r="AY575" s="185" t="s">
        <v>154</v>
      </c>
      <c r="BK575" s="187">
        <f>SUM(BK576:BK605)</f>
        <v>0</v>
      </c>
    </row>
    <row r="576" spans="1:65" s="2" customFormat="1" ht="16.5" customHeight="1">
      <c r="A576" s="33"/>
      <c r="B576" s="34"/>
      <c r="C576" s="190" t="s">
        <v>980</v>
      </c>
      <c r="D576" s="190" t="s">
        <v>156</v>
      </c>
      <c r="E576" s="191" t="s">
        <v>981</v>
      </c>
      <c r="F576" s="192" t="s">
        <v>982</v>
      </c>
      <c r="G576" s="193" t="s">
        <v>224</v>
      </c>
      <c r="H576" s="194">
        <v>55.2</v>
      </c>
      <c r="I576" s="195"/>
      <c r="J576" s="196">
        <f>ROUND(I576*H576,0)</f>
        <v>0</v>
      </c>
      <c r="K576" s="192" t="s">
        <v>160</v>
      </c>
      <c r="L576" s="38"/>
      <c r="M576" s="197" t="s">
        <v>1</v>
      </c>
      <c r="N576" s="198" t="s">
        <v>43</v>
      </c>
      <c r="O576" s="70"/>
      <c r="P576" s="199">
        <f>O576*H576</f>
        <v>0</v>
      </c>
      <c r="Q576" s="199">
        <v>6.0000000000000002E-5</v>
      </c>
      <c r="R576" s="199">
        <f>Q576*H576</f>
        <v>3.3120000000000003E-3</v>
      </c>
      <c r="S576" s="199">
        <v>0</v>
      </c>
      <c r="T576" s="200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201" t="s">
        <v>161</v>
      </c>
      <c r="AT576" s="201" t="s">
        <v>156</v>
      </c>
      <c r="AU576" s="201" t="s">
        <v>87</v>
      </c>
      <c r="AY576" s="16" t="s">
        <v>154</v>
      </c>
      <c r="BE576" s="202">
        <f>IF(N576="základní",J576,0)</f>
        <v>0</v>
      </c>
      <c r="BF576" s="202">
        <f>IF(N576="snížená",J576,0)</f>
        <v>0</v>
      </c>
      <c r="BG576" s="202">
        <f>IF(N576="zákl. přenesená",J576,0)</f>
        <v>0</v>
      </c>
      <c r="BH576" s="202">
        <f>IF(N576="sníž. přenesená",J576,0)</f>
        <v>0</v>
      </c>
      <c r="BI576" s="202">
        <f>IF(N576="nulová",J576,0)</f>
        <v>0</v>
      </c>
      <c r="BJ576" s="16" t="s">
        <v>87</v>
      </c>
      <c r="BK576" s="202">
        <f>ROUND(I576*H576,0)</f>
        <v>0</v>
      </c>
      <c r="BL576" s="16" t="s">
        <v>161</v>
      </c>
      <c r="BM576" s="201" t="s">
        <v>983</v>
      </c>
    </row>
    <row r="577" spans="1:65" s="13" customFormat="1" ht="11.25">
      <c r="B577" s="203"/>
      <c r="C577" s="204"/>
      <c r="D577" s="205" t="s">
        <v>163</v>
      </c>
      <c r="E577" s="206" t="s">
        <v>1</v>
      </c>
      <c r="F577" s="207" t="s">
        <v>984</v>
      </c>
      <c r="G577" s="204"/>
      <c r="H577" s="208">
        <v>55.2</v>
      </c>
      <c r="I577" s="209"/>
      <c r="J577" s="204"/>
      <c r="K577" s="204"/>
      <c r="L577" s="210"/>
      <c r="M577" s="211"/>
      <c r="N577" s="212"/>
      <c r="O577" s="212"/>
      <c r="P577" s="212"/>
      <c r="Q577" s="212"/>
      <c r="R577" s="212"/>
      <c r="S577" s="212"/>
      <c r="T577" s="213"/>
      <c r="AT577" s="214" t="s">
        <v>163</v>
      </c>
      <c r="AU577" s="214" t="s">
        <v>87</v>
      </c>
      <c r="AV577" s="13" t="s">
        <v>87</v>
      </c>
      <c r="AW577" s="13" t="s">
        <v>33</v>
      </c>
      <c r="AX577" s="13" t="s">
        <v>77</v>
      </c>
      <c r="AY577" s="214" t="s">
        <v>154</v>
      </c>
    </row>
    <row r="578" spans="1:65" s="2" customFormat="1" ht="16.5" customHeight="1">
      <c r="A578" s="33"/>
      <c r="B578" s="34"/>
      <c r="C578" s="215" t="s">
        <v>985</v>
      </c>
      <c r="D578" s="215" t="s">
        <v>270</v>
      </c>
      <c r="E578" s="216" t="s">
        <v>986</v>
      </c>
      <c r="F578" s="217" t="s">
        <v>987</v>
      </c>
      <c r="G578" s="218" t="s">
        <v>988</v>
      </c>
      <c r="H578" s="219">
        <v>1169.566</v>
      </c>
      <c r="I578" s="220"/>
      <c r="J578" s="221">
        <f>ROUND(I578*H578,0)</f>
        <v>0</v>
      </c>
      <c r="K578" s="217" t="s">
        <v>1</v>
      </c>
      <c r="L578" s="222"/>
      <c r="M578" s="223" t="s">
        <v>1</v>
      </c>
      <c r="N578" s="224" t="s">
        <v>43</v>
      </c>
      <c r="O578" s="70"/>
      <c r="P578" s="199">
        <f>O578*H578</f>
        <v>0</v>
      </c>
      <c r="Q578" s="199">
        <v>1E-3</v>
      </c>
      <c r="R578" s="199">
        <f>Q578*H578</f>
        <v>1.1695660000000001</v>
      </c>
      <c r="S578" s="199">
        <v>0</v>
      </c>
      <c r="T578" s="200">
        <f>S578*H578</f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201" t="s">
        <v>195</v>
      </c>
      <c r="AT578" s="201" t="s">
        <v>270</v>
      </c>
      <c r="AU578" s="201" t="s">
        <v>87</v>
      </c>
      <c r="AY578" s="16" t="s">
        <v>154</v>
      </c>
      <c r="BE578" s="202">
        <f>IF(N578="základní",J578,0)</f>
        <v>0</v>
      </c>
      <c r="BF578" s="202">
        <f>IF(N578="snížená",J578,0)</f>
        <v>0</v>
      </c>
      <c r="BG578" s="202">
        <f>IF(N578="zákl. přenesená",J578,0)</f>
        <v>0</v>
      </c>
      <c r="BH578" s="202">
        <f>IF(N578="sníž. přenesená",J578,0)</f>
        <v>0</v>
      </c>
      <c r="BI578" s="202">
        <f>IF(N578="nulová",J578,0)</f>
        <v>0</v>
      </c>
      <c r="BJ578" s="16" t="s">
        <v>87</v>
      </c>
      <c r="BK578" s="202">
        <f>ROUND(I578*H578,0)</f>
        <v>0</v>
      </c>
      <c r="BL578" s="16" t="s">
        <v>161</v>
      </c>
      <c r="BM578" s="201" t="s">
        <v>989</v>
      </c>
    </row>
    <row r="579" spans="1:65" s="13" customFormat="1" ht="11.25">
      <c r="B579" s="203"/>
      <c r="C579" s="204"/>
      <c r="D579" s="205" t="s">
        <v>163</v>
      </c>
      <c r="E579" s="206" t="s">
        <v>1</v>
      </c>
      <c r="F579" s="207" t="s">
        <v>990</v>
      </c>
      <c r="G579" s="204"/>
      <c r="H579" s="208">
        <v>198.83</v>
      </c>
      <c r="I579" s="209"/>
      <c r="J579" s="204"/>
      <c r="K579" s="204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163</v>
      </c>
      <c r="AU579" s="214" t="s">
        <v>87</v>
      </c>
      <c r="AV579" s="13" t="s">
        <v>87</v>
      </c>
      <c r="AW579" s="13" t="s">
        <v>33</v>
      </c>
      <c r="AX579" s="13" t="s">
        <v>77</v>
      </c>
      <c r="AY579" s="214" t="s">
        <v>154</v>
      </c>
    </row>
    <row r="580" spans="1:65" s="13" customFormat="1" ht="11.25">
      <c r="B580" s="203"/>
      <c r="C580" s="204"/>
      <c r="D580" s="205" t="s">
        <v>163</v>
      </c>
      <c r="E580" s="206" t="s">
        <v>1</v>
      </c>
      <c r="F580" s="207" t="s">
        <v>991</v>
      </c>
      <c r="G580" s="204"/>
      <c r="H580" s="208">
        <v>471.08199999999999</v>
      </c>
      <c r="I580" s="209"/>
      <c r="J580" s="204"/>
      <c r="K580" s="204"/>
      <c r="L580" s="210"/>
      <c r="M580" s="211"/>
      <c r="N580" s="212"/>
      <c r="O580" s="212"/>
      <c r="P580" s="212"/>
      <c r="Q580" s="212"/>
      <c r="R580" s="212"/>
      <c r="S580" s="212"/>
      <c r="T580" s="213"/>
      <c r="AT580" s="214" t="s">
        <v>163</v>
      </c>
      <c r="AU580" s="214" t="s">
        <v>87</v>
      </c>
      <c r="AV580" s="13" t="s">
        <v>87</v>
      </c>
      <c r="AW580" s="13" t="s">
        <v>33</v>
      </c>
      <c r="AX580" s="13" t="s">
        <v>77</v>
      </c>
      <c r="AY580" s="214" t="s">
        <v>154</v>
      </c>
    </row>
    <row r="581" spans="1:65" s="13" customFormat="1" ht="11.25">
      <c r="B581" s="203"/>
      <c r="C581" s="204"/>
      <c r="D581" s="205" t="s">
        <v>163</v>
      </c>
      <c r="E581" s="206" t="s">
        <v>1</v>
      </c>
      <c r="F581" s="207" t="s">
        <v>992</v>
      </c>
      <c r="G581" s="204"/>
      <c r="H581" s="208">
        <v>6.8719999999999999</v>
      </c>
      <c r="I581" s="209"/>
      <c r="J581" s="204"/>
      <c r="K581" s="204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163</v>
      </c>
      <c r="AU581" s="214" t="s">
        <v>87</v>
      </c>
      <c r="AV581" s="13" t="s">
        <v>87</v>
      </c>
      <c r="AW581" s="13" t="s">
        <v>33</v>
      </c>
      <c r="AX581" s="13" t="s">
        <v>77</v>
      </c>
      <c r="AY581" s="214" t="s">
        <v>154</v>
      </c>
    </row>
    <row r="582" spans="1:65" s="13" customFormat="1" ht="11.25">
      <c r="B582" s="203"/>
      <c r="C582" s="204"/>
      <c r="D582" s="205" t="s">
        <v>163</v>
      </c>
      <c r="E582" s="206" t="s">
        <v>1</v>
      </c>
      <c r="F582" s="207" t="s">
        <v>993</v>
      </c>
      <c r="G582" s="204"/>
      <c r="H582" s="208">
        <v>386.45800000000003</v>
      </c>
      <c r="I582" s="209"/>
      <c r="J582" s="204"/>
      <c r="K582" s="204"/>
      <c r="L582" s="210"/>
      <c r="M582" s="211"/>
      <c r="N582" s="212"/>
      <c r="O582" s="212"/>
      <c r="P582" s="212"/>
      <c r="Q582" s="212"/>
      <c r="R582" s="212"/>
      <c r="S582" s="212"/>
      <c r="T582" s="213"/>
      <c r="AT582" s="214" t="s">
        <v>163</v>
      </c>
      <c r="AU582" s="214" t="s">
        <v>87</v>
      </c>
      <c r="AV582" s="13" t="s">
        <v>87</v>
      </c>
      <c r="AW582" s="13" t="s">
        <v>33</v>
      </c>
      <c r="AX582" s="13" t="s">
        <v>77</v>
      </c>
      <c r="AY582" s="214" t="s">
        <v>154</v>
      </c>
    </row>
    <row r="583" spans="1:65" s="13" customFormat="1" ht="11.25">
      <c r="B583" s="203"/>
      <c r="C583" s="204"/>
      <c r="D583" s="205" t="s">
        <v>163</v>
      </c>
      <c r="E583" s="206" t="s">
        <v>1</v>
      </c>
      <c r="F583" s="207" t="s">
        <v>994</v>
      </c>
      <c r="G583" s="204"/>
      <c r="H583" s="208">
        <v>106.324</v>
      </c>
      <c r="I583" s="209"/>
      <c r="J583" s="204"/>
      <c r="K583" s="204"/>
      <c r="L583" s="210"/>
      <c r="M583" s="211"/>
      <c r="N583" s="212"/>
      <c r="O583" s="212"/>
      <c r="P583" s="212"/>
      <c r="Q583" s="212"/>
      <c r="R583" s="212"/>
      <c r="S583" s="212"/>
      <c r="T583" s="213"/>
      <c r="AT583" s="214" t="s">
        <v>163</v>
      </c>
      <c r="AU583" s="214" t="s">
        <v>87</v>
      </c>
      <c r="AV583" s="13" t="s">
        <v>87</v>
      </c>
      <c r="AW583" s="13" t="s">
        <v>33</v>
      </c>
      <c r="AX583" s="13" t="s">
        <v>77</v>
      </c>
      <c r="AY583" s="214" t="s">
        <v>154</v>
      </c>
    </row>
    <row r="584" spans="1:65" s="2" customFormat="1" ht="16.5" customHeight="1">
      <c r="A584" s="33"/>
      <c r="B584" s="34"/>
      <c r="C584" s="190" t="s">
        <v>995</v>
      </c>
      <c r="D584" s="190" t="s">
        <v>156</v>
      </c>
      <c r="E584" s="191" t="s">
        <v>996</v>
      </c>
      <c r="F584" s="192" t="s">
        <v>997</v>
      </c>
      <c r="G584" s="193" t="s">
        <v>219</v>
      </c>
      <c r="H584" s="194">
        <v>4</v>
      </c>
      <c r="I584" s="195"/>
      <c r="J584" s="196">
        <f>ROUND(I584*H584,0)</f>
        <v>0</v>
      </c>
      <c r="K584" s="192" t="s">
        <v>160</v>
      </c>
      <c r="L584" s="38"/>
      <c r="M584" s="197" t="s">
        <v>1</v>
      </c>
      <c r="N584" s="198" t="s">
        <v>43</v>
      </c>
      <c r="O584" s="70"/>
      <c r="P584" s="199">
        <f>O584*H584</f>
        <v>0</v>
      </c>
      <c r="Q584" s="199">
        <v>0</v>
      </c>
      <c r="R584" s="199">
        <f>Q584*H584</f>
        <v>0</v>
      </c>
      <c r="S584" s="199">
        <v>0</v>
      </c>
      <c r="T584" s="200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201" t="s">
        <v>238</v>
      </c>
      <c r="AT584" s="201" t="s">
        <v>156</v>
      </c>
      <c r="AU584" s="201" t="s">
        <v>87</v>
      </c>
      <c r="AY584" s="16" t="s">
        <v>154</v>
      </c>
      <c r="BE584" s="202">
        <f>IF(N584="základní",J584,0)</f>
        <v>0</v>
      </c>
      <c r="BF584" s="202">
        <f>IF(N584="snížená",J584,0)</f>
        <v>0</v>
      </c>
      <c r="BG584" s="202">
        <f>IF(N584="zákl. přenesená",J584,0)</f>
        <v>0</v>
      </c>
      <c r="BH584" s="202">
        <f>IF(N584="sníž. přenesená",J584,0)</f>
        <v>0</v>
      </c>
      <c r="BI584" s="202">
        <f>IF(N584="nulová",J584,0)</f>
        <v>0</v>
      </c>
      <c r="BJ584" s="16" t="s">
        <v>87</v>
      </c>
      <c r="BK584" s="202">
        <f>ROUND(I584*H584,0)</f>
        <v>0</v>
      </c>
      <c r="BL584" s="16" t="s">
        <v>238</v>
      </c>
      <c r="BM584" s="201" t="s">
        <v>998</v>
      </c>
    </row>
    <row r="585" spans="1:65" s="13" customFormat="1" ht="11.25">
      <c r="B585" s="203"/>
      <c r="C585" s="204"/>
      <c r="D585" s="205" t="s">
        <v>163</v>
      </c>
      <c r="E585" s="206" t="s">
        <v>1</v>
      </c>
      <c r="F585" s="207" t="s">
        <v>999</v>
      </c>
      <c r="G585" s="204"/>
      <c r="H585" s="208">
        <v>4</v>
      </c>
      <c r="I585" s="209"/>
      <c r="J585" s="204"/>
      <c r="K585" s="204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163</v>
      </c>
      <c r="AU585" s="214" t="s">
        <v>87</v>
      </c>
      <c r="AV585" s="13" t="s">
        <v>87</v>
      </c>
      <c r="AW585" s="13" t="s">
        <v>33</v>
      </c>
      <c r="AX585" s="13" t="s">
        <v>77</v>
      </c>
      <c r="AY585" s="214" t="s">
        <v>154</v>
      </c>
    </row>
    <row r="586" spans="1:65" s="2" customFormat="1" ht="16.5" customHeight="1">
      <c r="A586" s="33"/>
      <c r="B586" s="34"/>
      <c r="C586" s="215" t="s">
        <v>1000</v>
      </c>
      <c r="D586" s="215" t="s">
        <v>270</v>
      </c>
      <c r="E586" s="216" t="s">
        <v>1001</v>
      </c>
      <c r="F586" s="217" t="s">
        <v>1002</v>
      </c>
      <c r="G586" s="218" t="s">
        <v>219</v>
      </c>
      <c r="H586" s="219">
        <v>4</v>
      </c>
      <c r="I586" s="220"/>
      <c r="J586" s="221">
        <f>ROUND(I586*H586,0)</f>
        <v>0</v>
      </c>
      <c r="K586" s="217" t="s">
        <v>160</v>
      </c>
      <c r="L586" s="222"/>
      <c r="M586" s="223" t="s">
        <v>1</v>
      </c>
      <c r="N586" s="224" t="s">
        <v>43</v>
      </c>
      <c r="O586" s="70"/>
      <c r="P586" s="199">
        <f>O586*H586</f>
        <v>0</v>
      </c>
      <c r="Q586" s="199">
        <v>1.8200000000000001E-2</v>
      </c>
      <c r="R586" s="199">
        <f>Q586*H586</f>
        <v>7.2800000000000004E-2</v>
      </c>
      <c r="S586" s="199">
        <v>0</v>
      </c>
      <c r="T586" s="200">
        <f>S586*H586</f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201" t="s">
        <v>324</v>
      </c>
      <c r="AT586" s="201" t="s">
        <v>270</v>
      </c>
      <c r="AU586" s="201" t="s">
        <v>87</v>
      </c>
      <c r="AY586" s="16" t="s">
        <v>154</v>
      </c>
      <c r="BE586" s="202">
        <f>IF(N586="základní",J586,0)</f>
        <v>0</v>
      </c>
      <c r="BF586" s="202">
        <f>IF(N586="snížená",J586,0)</f>
        <v>0</v>
      </c>
      <c r="BG586" s="202">
        <f>IF(N586="zákl. přenesená",J586,0)</f>
        <v>0</v>
      </c>
      <c r="BH586" s="202">
        <f>IF(N586="sníž. přenesená",J586,0)</f>
        <v>0</v>
      </c>
      <c r="BI586" s="202">
        <f>IF(N586="nulová",J586,0)</f>
        <v>0</v>
      </c>
      <c r="BJ586" s="16" t="s">
        <v>87</v>
      </c>
      <c r="BK586" s="202">
        <f>ROUND(I586*H586,0)</f>
        <v>0</v>
      </c>
      <c r="BL586" s="16" t="s">
        <v>238</v>
      </c>
      <c r="BM586" s="201" t="s">
        <v>1003</v>
      </c>
    </row>
    <row r="587" spans="1:65" s="2" customFormat="1" ht="16.5" customHeight="1">
      <c r="A587" s="33"/>
      <c r="B587" s="34"/>
      <c r="C587" s="190" t="s">
        <v>1004</v>
      </c>
      <c r="D587" s="190" t="s">
        <v>156</v>
      </c>
      <c r="E587" s="191" t="s">
        <v>1005</v>
      </c>
      <c r="F587" s="192" t="s">
        <v>1006</v>
      </c>
      <c r="G587" s="193" t="s">
        <v>219</v>
      </c>
      <c r="H587" s="194">
        <v>24</v>
      </c>
      <c r="I587" s="195"/>
      <c r="J587" s="196">
        <f>ROUND(I587*H587,0)</f>
        <v>0</v>
      </c>
      <c r="K587" s="192" t="s">
        <v>160</v>
      </c>
      <c r="L587" s="38"/>
      <c r="M587" s="197" t="s">
        <v>1</v>
      </c>
      <c r="N587" s="198" t="s">
        <v>43</v>
      </c>
      <c r="O587" s="70"/>
      <c r="P587" s="199">
        <f>O587*H587</f>
        <v>0</v>
      </c>
      <c r="Q587" s="199">
        <v>0</v>
      </c>
      <c r="R587" s="199">
        <f>Q587*H587</f>
        <v>0</v>
      </c>
      <c r="S587" s="199">
        <v>3.0000000000000001E-3</v>
      </c>
      <c r="T587" s="200">
        <f>S587*H587</f>
        <v>7.2000000000000008E-2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201" t="s">
        <v>238</v>
      </c>
      <c r="AT587" s="201" t="s">
        <v>156</v>
      </c>
      <c r="AU587" s="201" t="s">
        <v>87</v>
      </c>
      <c r="AY587" s="16" t="s">
        <v>154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16" t="s">
        <v>87</v>
      </c>
      <c r="BK587" s="202">
        <f>ROUND(I587*H587,0)</f>
        <v>0</v>
      </c>
      <c r="BL587" s="16" t="s">
        <v>238</v>
      </c>
      <c r="BM587" s="201" t="s">
        <v>1007</v>
      </c>
    </row>
    <row r="588" spans="1:65" s="2" customFormat="1" ht="16.5" customHeight="1">
      <c r="A588" s="33"/>
      <c r="B588" s="34"/>
      <c r="C588" s="190" t="s">
        <v>1008</v>
      </c>
      <c r="D588" s="190" t="s">
        <v>156</v>
      </c>
      <c r="E588" s="191" t="s">
        <v>1009</v>
      </c>
      <c r="F588" s="192" t="s">
        <v>1010</v>
      </c>
      <c r="G588" s="193" t="s">
        <v>988</v>
      </c>
      <c r="H588" s="194">
        <v>67.456000000000003</v>
      </c>
      <c r="I588" s="195"/>
      <c r="J588" s="196">
        <f>ROUND(I588*H588,0)</f>
        <v>0</v>
      </c>
      <c r="K588" s="192" t="s">
        <v>1</v>
      </c>
      <c r="L588" s="38"/>
      <c r="M588" s="197" t="s">
        <v>1</v>
      </c>
      <c r="N588" s="198" t="s">
        <v>43</v>
      </c>
      <c r="O588" s="70"/>
      <c r="P588" s="199">
        <f>O588*H588</f>
        <v>0</v>
      </c>
      <c r="Q588" s="199">
        <v>1E-3</v>
      </c>
      <c r="R588" s="199">
        <f>Q588*H588</f>
        <v>6.7456000000000002E-2</v>
      </c>
      <c r="S588" s="199">
        <v>0</v>
      </c>
      <c r="T588" s="200">
        <f>S588*H588</f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201" t="s">
        <v>238</v>
      </c>
      <c r="AT588" s="201" t="s">
        <v>156</v>
      </c>
      <c r="AU588" s="201" t="s">
        <v>87</v>
      </c>
      <c r="AY588" s="16" t="s">
        <v>154</v>
      </c>
      <c r="BE588" s="202">
        <f>IF(N588="základní",J588,0)</f>
        <v>0</v>
      </c>
      <c r="BF588" s="202">
        <f>IF(N588="snížená",J588,0)</f>
        <v>0</v>
      </c>
      <c r="BG588" s="202">
        <f>IF(N588="zákl. přenesená",J588,0)</f>
        <v>0</v>
      </c>
      <c r="BH588" s="202">
        <f>IF(N588="sníž. přenesená",J588,0)</f>
        <v>0</v>
      </c>
      <c r="BI588" s="202">
        <f>IF(N588="nulová",J588,0)</f>
        <v>0</v>
      </c>
      <c r="BJ588" s="16" t="s">
        <v>87</v>
      </c>
      <c r="BK588" s="202">
        <f>ROUND(I588*H588,0)</f>
        <v>0</v>
      </c>
      <c r="BL588" s="16" t="s">
        <v>238</v>
      </c>
      <c r="BM588" s="201" t="s">
        <v>1011</v>
      </c>
    </row>
    <row r="589" spans="1:65" s="13" customFormat="1" ht="11.25">
      <c r="B589" s="203"/>
      <c r="C589" s="204"/>
      <c r="D589" s="205" t="s">
        <v>163</v>
      </c>
      <c r="E589" s="206" t="s">
        <v>1</v>
      </c>
      <c r="F589" s="207" t="s">
        <v>1012</v>
      </c>
      <c r="G589" s="204"/>
      <c r="H589" s="208">
        <v>28.850999999999999</v>
      </c>
      <c r="I589" s="209"/>
      <c r="J589" s="204"/>
      <c r="K589" s="204"/>
      <c r="L589" s="210"/>
      <c r="M589" s="211"/>
      <c r="N589" s="212"/>
      <c r="O589" s="212"/>
      <c r="P589" s="212"/>
      <c r="Q589" s="212"/>
      <c r="R589" s="212"/>
      <c r="S589" s="212"/>
      <c r="T589" s="213"/>
      <c r="AT589" s="214" t="s">
        <v>163</v>
      </c>
      <c r="AU589" s="214" t="s">
        <v>87</v>
      </c>
      <c r="AV589" s="13" t="s">
        <v>87</v>
      </c>
      <c r="AW589" s="13" t="s">
        <v>33</v>
      </c>
      <c r="AX589" s="13" t="s">
        <v>77</v>
      </c>
      <c r="AY589" s="214" t="s">
        <v>154</v>
      </c>
    </row>
    <row r="590" spans="1:65" s="13" customFormat="1" ht="11.25">
      <c r="B590" s="203"/>
      <c r="C590" s="204"/>
      <c r="D590" s="205" t="s">
        <v>163</v>
      </c>
      <c r="E590" s="206" t="s">
        <v>1</v>
      </c>
      <c r="F590" s="207" t="s">
        <v>1013</v>
      </c>
      <c r="G590" s="204"/>
      <c r="H590" s="208">
        <v>38.604999999999997</v>
      </c>
      <c r="I590" s="209"/>
      <c r="J590" s="204"/>
      <c r="K590" s="204"/>
      <c r="L590" s="210"/>
      <c r="M590" s="211"/>
      <c r="N590" s="212"/>
      <c r="O590" s="212"/>
      <c r="P590" s="212"/>
      <c r="Q590" s="212"/>
      <c r="R590" s="212"/>
      <c r="S590" s="212"/>
      <c r="T590" s="213"/>
      <c r="AT590" s="214" t="s">
        <v>163</v>
      </c>
      <c r="AU590" s="214" t="s">
        <v>87</v>
      </c>
      <c r="AV590" s="13" t="s">
        <v>87</v>
      </c>
      <c r="AW590" s="13" t="s">
        <v>33</v>
      </c>
      <c r="AX590" s="13" t="s">
        <v>77</v>
      </c>
      <c r="AY590" s="214" t="s">
        <v>154</v>
      </c>
    </row>
    <row r="591" spans="1:65" s="2" customFormat="1" ht="24">
      <c r="A591" s="33"/>
      <c r="B591" s="34"/>
      <c r="C591" s="190" t="s">
        <v>1014</v>
      </c>
      <c r="D591" s="190" t="s">
        <v>156</v>
      </c>
      <c r="E591" s="191" t="s">
        <v>1015</v>
      </c>
      <c r="F591" s="192" t="s">
        <v>1016</v>
      </c>
      <c r="G591" s="193" t="s">
        <v>198</v>
      </c>
      <c r="H591" s="194">
        <v>48.96</v>
      </c>
      <c r="I591" s="195"/>
      <c r="J591" s="196">
        <f>ROUND(I591*H591,0)</f>
        <v>0</v>
      </c>
      <c r="K591" s="192" t="s">
        <v>1</v>
      </c>
      <c r="L591" s="38"/>
      <c r="M591" s="197" t="s">
        <v>1</v>
      </c>
      <c r="N591" s="198" t="s">
        <v>43</v>
      </c>
      <c r="O591" s="70"/>
      <c r="P591" s="199">
        <f>O591*H591</f>
        <v>0</v>
      </c>
      <c r="Q591" s="199">
        <v>1E-3</v>
      </c>
      <c r="R591" s="199">
        <f>Q591*H591</f>
        <v>4.8960000000000004E-2</v>
      </c>
      <c r="S591" s="199">
        <v>0</v>
      </c>
      <c r="T591" s="200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201" t="s">
        <v>238</v>
      </c>
      <c r="AT591" s="201" t="s">
        <v>156</v>
      </c>
      <c r="AU591" s="201" t="s">
        <v>87</v>
      </c>
      <c r="AY591" s="16" t="s">
        <v>154</v>
      </c>
      <c r="BE591" s="202">
        <f>IF(N591="základní",J591,0)</f>
        <v>0</v>
      </c>
      <c r="BF591" s="202">
        <f>IF(N591="snížená",J591,0)</f>
        <v>0</v>
      </c>
      <c r="BG591" s="202">
        <f>IF(N591="zákl. přenesená",J591,0)</f>
        <v>0</v>
      </c>
      <c r="BH591" s="202">
        <f>IF(N591="sníž. přenesená",J591,0)</f>
        <v>0</v>
      </c>
      <c r="BI591" s="202">
        <f>IF(N591="nulová",J591,0)</f>
        <v>0</v>
      </c>
      <c r="BJ591" s="16" t="s">
        <v>87</v>
      </c>
      <c r="BK591" s="202">
        <f>ROUND(I591*H591,0)</f>
        <v>0</v>
      </c>
      <c r="BL591" s="16" t="s">
        <v>238</v>
      </c>
      <c r="BM591" s="201" t="s">
        <v>1017</v>
      </c>
    </row>
    <row r="592" spans="1:65" s="13" customFormat="1" ht="11.25">
      <c r="B592" s="203"/>
      <c r="C592" s="204"/>
      <c r="D592" s="205" t="s">
        <v>163</v>
      </c>
      <c r="E592" s="206" t="s">
        <v>1</v>
      </c>
      <c r="F592" s="207" t="s">
        <v>1018</v>
      </c>
      <c r="G592" s="204"/>
      <c r="H592" s="208">
        <v>48.96</v>
      </c>
      <c r="I592" s="209"/>
      <c r="J592" s="204"/>
      <c r="K592" s="204"/>
      <c r="L592" s="210"/>
      <c r="M592" s="211"/>
      <c r="N592" s="212"/>
      <c r="O592" s="212"/>
      <c r="P592" s="212"/>
      <c r="Q592" s="212"/>
      <c r="R592" s="212"/>
      <c r="S592" s="212"/>
      <c r="T592" s="213"/>
      <c r="AT592" s="214" t="s">
        <v>163</v>
      </c>
      <c r="AU592" s="214" t="s">
        <v>87</v>
      </c>
      <c r="AV592" s="13" t="s">
        <v>87</v>
      </c>
      <c r="AW592" s="13" t="s">
        <v>33</v>
      </c>
      <c r="AX592" s="13" t="s">
        <v>77</v>
      </c>
      <c r="AY592" s="214" t="s">
        <v>154</v>
      </c>
    </row>
    <row r="593" spans="1:65" s="2" customFormat="1" ht="21.75" customHeight="1">
      <c r="A593" s="33"/>
      <c r="B593" s="34"/>
      <c r="C593" s="190" t="s">
        <v>1019</v>
      </c>
      <c r="D593" s="190" t="s">
        <v>156</v>
      </c>
      <c r="E593" s="191" t="s">
        <v>1020</v>
      </c>
      <c r="F593" s="192" t="s">
        <v>1021</v>
      </c>
      <c r="G593" s="193" t="s">
        <v>988</v>
      </c>
      <c r="H593" s="194">
        <v>838.26900000000001</v>
      </c>
      <c r="I593" s="195"/>
      <c r="J593" s="196">
        <f>ROUND(I593*H593,0)</f>
        <v>0</v>
      </c>
      <c r="K593" s="192" t="s">
        <v>1</v>
      </c>
      <c r="L593" s="38"/>
      <c r="M593" s="197" t="s">
        <v>1</v>
      </c>
      <c r="N593" s="198" t="s">
        <v>43</v>
      </c>
      <c r="O593" s="70"/>
      <c r="P593" s="199">
        <f>O593*H593</f>
        <v>0</v>
      </c>
      <c r="Q593" s="199">
        <v>1E-3</v>
      </c>
      <c r="R593" s="199">
        <f>Q593*H593</f>
        <v>0.83826900000000004</v>
      </c>
      <c r="S593" s="199">
        <v>0</v>
      </c>
      <c r="T593" s="200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201" t="s">
        <v>238</v>
      </c>
      <c r="AT593" s="201" t="s">
        <v>156</v>
      </c>
      <c r="AU593" s="201" t="s">
        <v>87</v>
      </c>
      <c r="AY593" s="16" t="s">
        <v>154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16" t="s">
        <v>87</v>
      </c>
      <c r="BK593" s="202">
        <f>ROUND(I593*H593,0)</f>
        <v>0</v>
      </c>
      <c r="BL593" s="16" t="s">
        <v>238</v>
      </c>
      <c r="BM593" s="201" t="s">
        <v>1022</v>
      </c>
    </row>
    <row r="594" spans="1:65" s="13" customFormat="1" ht="11.25">
      <c r="B594" s="203"/>
      <c r="C594" s="204"/>
      <c r="D594" s="205" t="s">
        <v>163</v>
      </c>
      <c r="E594" s="206" t="s">
        <v>1</v>
      </c>
      <c r="F594" s="207" t="s">
        <v>1023</v>
      </c>
      <c r="G594" s="204"/>
      <c r="H594" s="208">
        <v>72.590999999999994</v>
      </c>
      <c r="I594" s="209"/>
      <c r="J594" s="204"/>
      <c r="K594" s="204"/>
      <c r="L594" s="210"/>
      <c r="M594" s="211"/>
      <c r="N594" s="212"/>
      <c r="O594" s="212"/>
      <c r="P594" s="212"/>
      <c r="Q594" s="212"/>
      <c r="R594" s="212"/>
      <c r="S594" s="212"/>
      <c r="T594" s="213"/>
      <c r="AT594" s="214" t="s">
        <v>163</v>
      </c>
      <c r="AU594" s="214" t="s">
        <v>87</v>
      </c>
      <c r="AV594" s="13" t="s">
        <v>87</v>
      </c>
      <c r="AW594" s="13" t="s">
        <v>33</v>
      </c>
      <c r="AX594" s="13" t="s">
        <v>77</v>
      </c>
      <c r="AY594" s="214" t="s">
        <v>154</v>
      </c>
    </row>
    <row r="595" spans="1:65" s="13" customFormat="1" ht="11.25">
      <c r="B595" s="203"/>
      <c r="C595" s="204"/>
      <c r="D595" s="205" t="s">
        <v>163</v>
      </c>
      <c r="E595" s="206" t="s">
        <v>1</v>
      </c>
      <c r="F595" s="207" t="s">
        <v>1024</v>
      </c>
      <c r="G595" s="204"/>
      <c r="H595" s="208">
        <v>68.759</v>
      </c>
      <c r="I595" s="209"/>
      <c r="J595" s="204"/>
      <c r="K595" s="204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163</v>
      </c>
      <c r="AU595" s="214" t="s">
        <v>87</v>
      </c>
      <c r="AV595" s="13" t="s">
        <v>87</v>
      </c>
      <c r="AW595" s="13" t="s">
        <v>33</v>
      </c>
      <c r="AX595" s="13" t="s">
        <v>77</v>
      </c>
      <c r="AY595" s="214" t="s">
        <v>154</v>
      </c>
    </row>
    <row r="596" spans="1:65" s="13" customFormat="1" ht="11.25">
      <c r="B596" s="203"/>
      <c r="C596" s="204"/>
      <c r="D596" s="205" t="s">
        <v>163</v>
      </c>
      <c r="E596" s="206" t="s">
        <v>1</v>
      </c>
      <c r="F596" s="207" t="s">
        <v>1025</v>
      </c>
      <c r="G596" s="204"/>
      <c r="H596" s="208">
        <v>28.902999999999999</v>
      </c>
      <c r="I596" s="209"/>
      <c r="J596" s="204"/>
      <c r="K596" s="204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163</v>
      </c>
      <c r="AU596" s="214" t="s">
        <v>87</v>
      </c>
      <c r="AV596" s="13" t="s">
        <v>87</v>
      </c>
      <c r="AW596" s="13" t="s">
        <v>33</v>
      </c>
      <c r="AX596" s="13" t="s">
        <v>77</v>
      </c>
      <c r="AY596" s="214" t="s">
        <v>154</v>
      </c>
    </row>
    <row r="597" spans="1:65" s="13" customFormat="1" ht="11.25">
      <c r="B597" s="203"/>
      <c r="C597" s="204"/>
      <c r="D597" s="205" t="s">
        <v>163</v>
      </c>
      <c r="E597" s="206" t="s">
        <v>1</v>
      </c>
      <c r="F597" s="207" t="s">
        <v>1026</v>
      </c>
      <c r="G597" s="204"/>
      <c r="H597" s="208">
        <v>152.62799999999999</v>
      </c>
      <c r="I597" s="209"/>
      <c r="J597" s="204"/>
      <c r="K597" s="204"/>
      <c r="L597" s="210"/>
      <c r="M597" s="211"/>
      <c r="N597" s="212"/>
      <c r="O597" s="212"/>
      <c r="P597" s="212"/>
      <c r="Q597" s="212"/>
      <c r="R597" s="212"/>
      <c r="S597" s="212"/>
      <c r="T597" s="213"/>
      <c r="AT597" s="214" t="s">
        <v>163</v>
      </c>
      <c r="AU597" s="214" t="s">
        <v>87</v>
      </c>
      <c r="AV597" s="13" t="s">
        <v>87</v>
      </c>
      <c r="AW597" s="13" t="s">
        <v>33</v>
      </c>
      <c r="AX597" s="13" t="s">
        <v>77</v>
      </c>
      <c r="AY597" s="214" t="s">
        <v>154</v>
      </c>
    </row>
    <row r="598" spans="1:65" s="13" customFormat="1" ht="11.25">
      <c r="B598" s="203"/>
      <c r="C598" s="204"/>
      <c r="D598" s="205" t="s">
        <v>163</v>
      </c>
      <c r="E598" s="206" t="s">
        <v>1</v>
      </c>
      <c r="F598" s="207" t="s">
        <v>1027</v>
      </c>
      <c r="G598" s="204"/>
      <c r="H598" s="208">
        <v>22.942</v>
      </c>
      <c r="I598" s="209"/>
      <c r="J598" s="204"/>
      <c r="K598" s="204"/>
      <c r="L598" s="210"/>
      <c r="M598" s="211"/>
      <c r="N598" s="212"/>
      <c r="O598" s="212"/>
      <c r="P598" s="212"/>
      <c r="Q598" s="212"/>
      <c r="R598" s="212"/>
      <c r="S598" s="212"/>
      <c r="T598" s="213"/>
      <c r="AT598" s="214" t="s">
        <v>163</v>
      </c>
      <c r="AU598" s="214" t="s">
        <v>87</v>
      </c>
      <c r="AV598" s="13" t="s">
        <v>87</v>
      </c>
      <c r="AW598" s="13" t="s">
        <v>33</v>
      </c>
      <c r="AX598" s="13" t="s">
        <v>77</v>
      </c>
      <c r="AY598" s="214" t="s">
        <v>154</v>
      </c>
    </row>
    <row r="599" spans="1:65" s="13" customFormat="1" ht="11.25">
      <c r="B599" s="203"/>
      <c r="C599" s="204"/>
      <c r="D599" s="205" t="s">
        <v>163</v>
      </c>
      <c r="E599" s="206" t="s">
        <v>1</v>
      </c>
      <c r="F599" s="207" t="s">
        <v>1028</v>
      </c>
      <c r="G599" s="204"/>
      <c r="H599" s="208">
        <v>180.8</v>
      </c>
      <c r="I599" s="209"/>
      <c r="J599" s="204"/>
      <c r="K599" s="204"/>
      <c r="L599" s="210"/>
      <c r="M599" s="211"/>
      <c r="N599" s="212"/>
      <c r="O599" s="212"/>
      <c r="P599" s="212"/>
      <c r="Q599" s="212"/>
      <c r="R599" s="212"/>
      <c r="S599" s="212"/>
      <c r="T599" s="213"/>
      <c r="AT599" s="214" t="s">
        <v>163</v>
      </c>
      <c r="AU599" s="214" t="s">
        <v>87</v>
      </c>
      <c r="AV599" s="13" t="s">
        <v>87</v>
      </c>
      <c r="AW599" s="13" t="s">
        <v>33</v>
      </c>
      <c r="AX599" s="13" t="s">
        <v>77</v>
      </c>
      <c r="AY599" s="214" t="s">
        <v>154</v>
      </c>
    </row>
    <row r="600" spans="1:65" s="13" customFormat="1" ht="11.25">
      <c r="B600" s="203"/>
      <c r="C600" s="204"/>
      <c r="D600" s="205" t="s">
        <v>163</v>
      </c>
      <c r="E600" s="206" t="s">
        <v>1</v>
      </c>
      <c r="F600" s="207" t="s">
        <v>1029</v>
      </c>
      <c r="G600" s="204"/>
      <c r="H600" s="208">
        <v>120.24</v>
      </c>
      <c r="I600" s="209"/>
      <c r="J600" s="204"/>
      <c r="K600" s="204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163</v>
      </c>
      <c r="AU600" s="214" t="s">
        <v>87</v>
      </c>
      <c r="AV600" s="13" t="s">
        <v>87</v>
      </c>
      <c r="AW600" s="13" t="s">
        <v>33</v>
      </c>
      <c r="AX600" s="13" t="s">
        <v>77</v>
      </c>
      <c r="AY600" s="214" t="s">
        <v>154</v>
      </c>
    </row>
    <row r="601" spans="1:65" s="13" customFormat="1" ht="11.25">
      <c r="B601" s="203"/>
      <c r="C601" s="204"/>
      <c r="D601" s="205" t="s">
        <v>163</v>
      </c>
      <c r="E601" s="206" t="s">
        <v>1</v>
      </c>
      <c r="F601" s="207" t="s">
        <v>1030</v>
      </c>
      <c r="G601" s="204"/>
      <c r="H601" s="208">
        <v>115.2</v>
      </c>
      <c r="I601" s="209"/>
      <c r="J601" s="204"/>
      <c r="K601" s="204"/>
      <c r="L601" s="210"/>
      <c r="M601" s="211"/>
      <c r="N601" s="212"/>
      <c r="O601" s="212"/>
      <c r="P601" s="212"/>
      <c r="Q601" s="212"/>
      <c r="R601" s="212"/>
      <c r="S601" s="212"/>
      <c r="T601" s="213"/>
      <c r="AT601" s="214" t="s">
        <v>163</v>
      </c>
      <c r="AU601" s="214" t="s">
        <v>87</v>
      </c>
      <c r="AV601" s="13" t="s">
        <v>87</v>
      </c>
      <c r="AW601" s="13" t="s">
        <v>33</v>
      </c>
      <c r="AX601" s="13" t="s">
        <v>77</v>
      </c>
      <c r="AY601" s="214" t="s">
        <v>154</v>
      </c>
    </row>
    <row r="602" spans="1:65" s="13" customFormat="1" ht="11.25">
      <c r="B602" s="203"/>
      <c r="C602" s="204"/>
      <c r="D602" s="205" t="s">
        <v>163</v>
      </c>
      <c r="E602" s="206" t="s">
        <v>1</v>
      </c>
      <c r="F602" s="207" t="s">
        <v>1031</v>
      </c>
      <c r="G602" s="204"/>
      <c r="H602" s="208">
        <v>76.206000000000003</v>
      </c>
      <c r="I602" s="209"/>
      <c r="J602" s="204"/>
      <c r="K602" s="204"/>
      <c r="L602" s="210"/>
      <c r="M602" s="211"/>
      <c r="N602" s="212"/>
      <c r="O602" s="212"/>
      <c r="P602" s="212"/>
      <c r="Q602" s="212"/>
      <c r="R602" s="212"/>
      <c r="S602" s="212"/>
      <c r="T602" s="213"/>
      <c r="AT602" s="214" t="s">
        <v>163</v>
      </c>
      <c r="AU602" s="214" t="s">
        <v>87</v>
      </c>
      <c r="AV602" s="13" t="s">
        <v>87</v>
      </c>
      <c r="AW602" s="13" t="s">
        <v>33</v>
      </c>
      <c r="AX602" s="13" t="s">
        <v>77</v>
      </c>
      <c r="AY602" s="214" t="s">
        <v>154</v>
      </c>
    </row>
    <row r="603" spans="1:65" s="2" customFormat="1" ht="21.75" customHeight="1">
      <c r="A603" s="33"/>
      <c r="B603" s="34"/>
      <c r="C603" s="190" t="s">
        <v>1032</v>
      </c>
      <c r="D603" s="190" t="s">
        <v>156</v>
      </c>
      <c r="E603" s="191" t="s">
        <v>1033</v>
      </c>
      <c r="F603" s="192" t="s">
        <v>1034</v>
      </c>
      <c r="G603" s="193" t="s">
        <v>637</v>
      </c>
      <c r="H603" s="194">
        <v>2</v>
      </c>
      <c r="I603" s="195"/>
      <c r="J603" s="196">
        <f>ROUND(I603*H603,0)</f>
        <v>0</v>
      </c>
      <c r="K603" s="192" t="s">
        <v>1</v>
      </c>
      <c r="L603" s="38"/>
      <c r="M603" s="197" t="s">
        <v>1</v>
      </c>
      <c r="N603" s="198" t="s">
        <v>43</v>
      </c>
      <c r="O603" s="70"/>
      <c r="P603" s="199">
        <f>O603*H603</f>
        <v>0</v>
      </c>
      <c r="Q603" s="199">
        <v>1E-3</v>
      </c>
      <c r="R603" s="199">
        <f>Q603*H603</f>
        <v>2E-3</v>
      </c>
      <c r="S603" s="199">
        <v>0</v>
      </c>
      <c r="T603" s="200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201" t="s">
        <v>238</v>
      </c>
      <c r="AT603" s="201" t="s">
        <v>156</v>
      </c>
      <c r="AU603" s="201" t="s">
        <v>87</v>
      </c>
      <c r="AY603" s="16" t="s">
        <v>154</v>
      </c>
      <c r="BE603" s="202">
        <f>IF(N603="základní",J603,0)</f>
        <v>0</v>
      </c>
      <c r="BF603" s="202">
        <f>IF(N603="snížená",J603,0)</f>
        <v>0</v>
      </c>
      <c r="BG603" s="202">
        <f>IF(N603="zákl. přenesená",J603,0)</f>
        <v>0</v>
      </c>
      <c r="BH603" s="202">
        <f>IF(N603="sníž. přenesená",J603,0)</f>
        <v>0</v>
      </c>
      <c r="BI603" s="202">
        <f>IF(N603="nulová",J603,0)</f>
        <v>0</v>
      </c>
      <c r="BJ603" s="16" t="s">
        <v>87</v>
      </c>
      <c r="BK603" s="202">
        <f>ROUND(I603*H603,0)</f>
        <v>0</v>
      </c>
      <c r="BL603" s="16" t="s">
        <v>238</v>
      </c>
      <c r="BM603" s="201" t="s">
        <v>1035</v>
      </c>
    </row>
    <row r="604" spans="1:65" s="2" customFormat="1" ht="16.5" customHeight="1">
      <c r="A604" s="33"/>
      <c r="B604" s="34"/>
      <c r="C604" s="190" t="s">
        <v>1036</v>
      </c>
      <c r="D604" s="190" t="s">
        <v>156</v>
      </c>
      <c r="E604" s="191" t="s">
        <v>1037</v>
      </c>
      <c r="F604" s="192" t="s">
        <v>1038</v>
      </c>
      <c r="G604" s="193" t="s">
        <v>932</v>
      </c>
      <c r="H604" s="194">
        <v>16</v>
      </c>
      <c r="I604" s="195"/>
      <c r="J604" s="196">
        <f>ROUND(I604*H604,0)</f>
        <v>0</v>
      </c>
      <c r="K604" s="192" t="s">
        <v>1</v>
      </c>
      <c r="L604" s="38"/>
      <c r="M604" s="197" t="s">
        <v>1</v>
      </c>
      <c r="N604" s="198" t="s">
        <v>43</v>
      </c>
      <c r="O604" s="70"/>
      <c r="P604" s="199">
        <f>O604*H604</f>
        <v>0</v>
      </c>
      <c r="Q604" s="199">
        <v>1E-3</v>
      </c>
      <c r="R604" s="199">
        <f>Q604*H604</f>
        <v>1.6E-2</v>
      </c>
      <c r="S604" s="199">
        <v>0</v>
      </c>
      <c r="T604" s="200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201" t="s">
        <v>238</v>
      </c>
      <c r="AT604" s="201" t="s">
        <v>156</v>
      </c>
      <c r="AU604" s="201" t="s">
        <v>87</v>
      </c>
      <c r="AY604" s="16" t="s">
        <v>154</v>
      </c>
      <c r="BE604" s="202">
        <f>IF(N604="základní",J604,0)</f>
        <v>0</v>
      </c>
      <c r="BF604" s="202">
        <f>IF(N604="snížená",J604,0)</f>
        <v>0</v>
      </c>
      <c r="BG604" s="202">
        <f>IF(N604="zákl. přenesená",J604,0)</f>
        <v>0</v>
      </c>
      <c r="BH604" s="202">
        <f>IF(N604="sníž. přenesená",J604,0)</f>
        <v>0</v>
      </c>
      <c r="BI604" s="202">
        <f>IF(N604="nulová",J604,0)</f>
        <v>0</v>
      </c>
      <c r="BJ604" s="16" t="s">
        <v>87</v>
      </c>
      <c r="BK604" s="202">
        <f>ROUND(I604*H604,0)</f>
        <v>0</v>
      </c>
      <c r="BL604" s="16" t="s">
        <v>238</v>
      </c>
      <c r="BM604" s="201" t="s">
        <v>1039</v>
      </c>
    </row>
    <row r="605" spans="1:65" s="2" customFormat="1" ht="16.5" customHeight="1">
      <c r="A605" s="33"/>
      <c r="B605" s="34"/>
      <c r="C605" s="190" t="s">
        <v>1040</v>
      </c>
      <c r="D605" s="190" t="s">
        <v>156</v>
      </c>
      <c r="E605" s="191" t="s">
        <v>1041</v>
      </c>
      <c r="F605" s="192" t="s">
        <v>1042</v>
      </c>
      <c r="G605" s="193" t="s">
        <v>176</v>
      </c>
      <c r="H605" s="194">
        <v>1.0449999999999999</v>
      </c>
      <c r="I605" s="195"/>
      <c r="J605" s="196">
        <f>ROUND(I605*H605,0)</f>
        <v>0</v>
      </c>
      <c r="K605" s="192" t="s">
        <v>160</v>
      </c>
      <c r="L605" s="38"/>
      <c r="M605" s="197" t="s">
        <v>1</v>
      </c>
      <c r="N605" s="198" t="s">
        <v>43</v>
      </c>
      <c r="O605" s="70"/>
      <c r="P605" s="199">
        <f>O605*H605</f>
        <v>0</v>
      </c>
      <c r="Q605" s="199">
        <v>0</v>
      </c>
      <c r="R605" s="199">
        <f>Q605*H605</f>
        <v>0</v>
      </c>
      <c r="S605" s="199">
        <v>0</v>
      </c>
      <c r="T605" s="200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201" t="s">
        <v>238</v>
      </c>
      <c r="AT605" s="201" t="s">
        <v>156</v>
      </c>
      <c r="AU605" s="201" t="s">
        <v>87</v>
      </c>
      <c r="AY605" s="16" t="s">
        <v>154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16" t="s">
        <v>87</v>
      </c>
      <c r="BK605" s="202">
        <f>ROUND(I605*H605,0)</f>
        <v>0</v>
      </c>
      <c r="BL605" s="16" t="s">
        <v>238</v>
      </c>
      <c r="BM605" s="201" t="s">
        <v>1043</v>
      </c>
    </row>
    <row r="606" spans="1:65" s="12" customFormat="1" ht="22.9" customHeight="1">
      <c r="B606" s="174"/>
      <c r="C606" s="175"/>
      <c r="D606" s="176" t="s">
        <v>76</v>
      </c>
      <c r="E606" s="188" t="s">
        <v>1044</v>
      </c>
      <c r="F606" s="188" t="s">
        <v>1045</v>
      </c>
      <c r="G606" s="175"/>
      <c r="H606" s="175"/>
      <c r="I606" s="178"/>
      <c r="J606" s="189">
        <f>BK606</f>
        <v>0</v>
      </c>
      <c r="K606" s="175"/>
      <c r="L606" s="180"/>
      <c r="M606" s="181"/>
      <c r="N606" s="182"/>
      <c r="O606" s="182"/>
      <c r="P606" s="183">
        <f>SUM(P607:P635)</f>
        <v>0</v>
      </c>
      <c r="Q606" s="182"/>
      <c r="R606" s="183">
        <f>SUM(R607:R635)</f>
        <v>2.4950654199999995</v>
      </c>
      <c r="S606" s="182"/>
      <c r="T606" s="184">
        <f>SUM(T607:T635)</f>
        <v>0</v>
      </c>
      <c r="AR606" s="185" t="s">
        <v>87</v>
      </c>
      <c r="AT606" s="186" t="s">
        <v>76</v>
      </c>
      <c r="AU606" s="186" t="s">
        <v>8</v>
      </c>
      <c r="AY606" s="185" t="s">
        <v>154</v>
      </c>
      <c r="BK606" s="187">
        <f>SUM(BK607:BK635)</f>
        <v>0</v>
      </c>
    </row>
    <row r="607" spans="1:65" s="2" customFormat="1" ht="16.5" customHeight="1">
      <c r="A607" s="33"/>
      <c r="B607" s="34"/>
      <c r="C607" s="190" t="s">
        <v>1046</v>
      </c>
      <c r="D607" s="190" t="s">
        <v>156</v>
      </c>
      <c r="E607" s="191" t="s">
        <v>1047</v>
      </c>
      <c r="F607" s="192" t="s">
        <v>1048</v>
      </c>
      <c r="G607" s="193" t="s">
        <v>198</v>
      </c>
      <c r="H607" s="194">
        <v>77.424000000000007</v>
      </c>
      <c r="I607" s="195"/>
      <c r="J607" s="196">
        <f>ROUND(I607*H607,0)</f>
        <v>0</v>
      </c>
      <c r="K607" s="192" t="s">
        <v>160</v>
      </c>
      <c r="L607" s="38"/>
      <c r="M607" s="197" t="s">
        <v>1</v>
      </c>
      <c r="N607" s="198" t="s">
        <v>43</v>
      </c>
      <c r="O607" s="70"/>
      <c r="P607" s="199">
        <f>O607*H607</f>
        <v>0</v>
      </c>
      <c r="Q607" s="199">
        <v>2.9999999999999997E-4</v>
      </c>
      <c r="R607" s="199">
        <f>Q607*H607</f>
        <v>2.32272E-2</v>
      </c>
      <c r="S607" s="199">
        <v>0</v>
      </c>
      <c r="T607" s="200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201" t="s">
        <v>238</v>
      </c>
      <c r="AT607" s="201" t="s">
        <v>156</v>
      </c>
      <c r="AU607" s="201" t="s">
        <v>87</v>
      </c>
      <c r="AY607" s="16" t="s">
        <v>154</v>
      </c>
      <c r="BE607" s="202">
        <f>IF(N607="základní",J607,0)</f>
        <v>0</v>
      </c>
      <c r="BF607" s="202">
        <f>IF(N607="snížená",J607,0)</f>
        <v>0</v>
      </c>
      <c r="BG607" s="202">
        <f>IF(N607="zákl. přenesená",J607,0)</f>
        <v>0</v>
      </c>
      <c r="BH607" s="202">
        <f>IF(N607="sníž. přenesená",J607,0)</f>
        <v>0</v>
      </c>
      <c r="BI607" s="202">
        <f>IF(N607="nulová",J607,0)</f>
        <v>0</v>
      </c>
      <c r="BJ607" s="16" t="s">
        <v>87</v>
      </c>
      <c r="BK607" s="202">
        <f>ROUND(I607*H607,0)</f>
        <v>0</v>
      </c>
      <c r="BL607" s="16" t="s">
        <v>238</v>
      </c>
      <c r="BM607" s="201" t="s">
        <v>1049</v>
      </c>
    </row>
    <row r="608" spans="1:65" s="13" customFormat="1" ht="11.25">
      <c r="B608" s="203"/>
      <c r="C608" s="204"/>
      <c r="D608" s="205" t="s">
        <v>163</v>
      </c>
      <c r="E608" s="206" t="s">
        <v>1</v>
      </c>
      <c r="F608" s="207" t="s">
        <v>1050</v>
      </c>
      <c r="G608" s="204"/>
      <c r="H608" s="208">
        <v>67.823999999999998</v>
      </c>
      <c r="I608" s="209"/>
      <c r="J608" s="204"/>
      <c r="K608" s="204"/>
      <c r="L608" s="210"/>
      <c r="M608" s="211"/>
      <c r="N608" s="212"/>
      <c r="O608" s="212"/>
      <c r="P608" s="212"/>
      <c r="Q608" s="212"/>
      <c r="R608" s="212"/>
      <c r="S608" s="212"/>
      <c r="T608" s="213"/>
      <c r="AT608" s="214" t="s">
        <v>163</v>
      </c>
      <c r="AU608" s="214" t="s">
        <v>87</v>
      </c>
      <c r="AV608" s="13" t="s">
        <v>87</v>
      </c>
      <c r="AW608" s="13" t="s">
        <v>33</v>
      </c>
      <c r="AX608" s="13" t="s">
        <v>77</v>
      </c>
      <c r="AY608" s="214" t="s">
        <v>154</v>
      </c>
    </row>
    <row r="609" spans="1:65" s="13" customFormat="1" ht="11.25">
      <c r="B609" s="203"/>
      <c r="C609" s="204"/>
      <c r="D609" s="205" t="s">
        <v>163</v>
      </c>
      <c r="E609" s="206" t="s">
        <v>1</v>
      </c>
      <c r="F609" s="207" t="s">
        <v>1051</v>
      </c>
      <c r="G609" s="204"/>
      <c r="H609" s="208">
        <v>9.6</v>
      </c>
      <c r="I609" s="209"/>
      <c r="J609" s="204"/>
      <c r="K609" s="204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163</v>
      </c>
      <c r="AU609" s="214" t="s">
        <v>87</v>
      </c>
      <c r="AV609" s="13" t="s">
        <v>87</v>
      </c>
      <c r="AW609" s="13" t="s">
        <v>33</v>
      </c>
      <c r="AX609" s="13" t="s">
        <v>77</v>
      </c>
      <c r="AY609" s="214" t="s">
        <v>154</v>
      </c>
    </row>
    <row r="610" spans="1:65" s="2" customFormat="1" ht="16.5" customHeight="1">
      <c r="A610" s="33"/>
      <c r="B610" s="34"/>
      <c r="C610" s="190" t="s">
        <v>1052</v>
      </c>
      <c r="D610" s="190" t="s">
        <v>156</v>
      </c>
      <c r="E610" s="191" t="s">
        <v>1053</v>
      </c>
      <c r="F610" s="192" t="s">
        <v>1054</v>
      </c>
      <c r="G610" s="193" t="s">
        <v>224</v>
      </c>
      <c r="H610" s="194">
        <v>48.96</v>
      </c>
      <c r="I610" s="195"/>
      <c r="J610" s="196">
        <f>ROUND(I610*H610,0)</f>
        <v>0</v>
      </c>
      <c r="K610" s="192" t="s">
        <v>160</v>
      </c>
      <c r="L610" s="38"/>
      <c r="M610" s="197" t="s">
        <v>1</v>
      </c>
      <c r="N610" s="198" t="s">
        <v>43</v>
      </c>
      <c r="O610" s="70"/>
      <c r="P610" s="199">
        <f>O610*H610</f>
        <v>0</v>
      </c>
      <c r="Q610" s="199">
        <v>3.4000000000000002E-4</v>
      </c>
      <c r="R610" s="199">
        <f>Q610*H610</f>
        <v>1.6646400000000002E-2</v>
      </c>
      <c r="S610" s="199">
        <v>0</v>
      </c>
      <c r="T610" s="200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201" t="s">
        <v>238</v>
      </c>
      <c r="AT610" s="201" t="s">
        <v>156</v>
      </c>
      <c r="AU610" s="201" t="s">
        <v>87</v>
      </c>
      <c r="AY610" s="16" t="s">
        <v>154</v>
      </c>
      <c r="BE610" s="202">
        <f>IF(N610="základní",J610,0)</f>
        <v>0</v>
      </c>
      <c r="BF610" s="202">
        <f>IF(N610="snížená",J610,0)</f>
        <v>0</v>
      </c>
      <c r="BG610" s="202">
        <f>IF(N610="zákl. přenesená",J610,0)</f>
        <v>0</v>
      </c>
      <c r="BH610" s="202">
        <f>IF(N610="sníž. přenesená",J610,0)</f>
        <v>0</v>
      </c>
      <c r="BI610" s="202">
        <f>IF(N610="nulová",J610,0)</f>
        <v>0</v>
      </c>
      <c r="BJ610" s="16" t="s">
        <v>87</v>
      </c>
      <c r="BK610" s="202">
        <f>ROUND(I610*H610,0)</f>
        <v>0</v>
      </c>
      <c r="BL610" s="16" t="s">
        <v>238</v>
      </c>
      <c r="BM610" s="201" t="s">
        <v>1055</v>
      </c>
    </row>
    <row r="611" spans="1:65" s="13" customFormat="1" ht="11.25">
      <c r="B611" s="203"/>
      <c r="C611" s="204"/>
      <c r="D611" s="205" t="s">
        <v>163</v>
      </c>
      <c r="E611" s="206" t="s">
        <v>1</v>
      </c>
      <c r="F611" s="207" t="s">
        <v>1056</v>
      </c>
      <c r="G611" s="204"/>
      <c r="H611" s="208">
        <v>48.96</v>
      </c>
      <c r="I611" s="209"/>
      <c r="J611" s="204"/>
      <c r="K611" s="204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163</v>
      </c>
      <c r="AU611" s="214" t="s">
        <v>87</v>
      </c>
      <c r="AV611" s="13" t="s">
        <v>87</v>
      </c>
      <c r="AW611" s="13" t="s">
        <v>33</v>
      </c>
      <c r="AX611" s="13" t="s">
        <v>77</v>
      </c>
      <c r="AY611" s="214" t="s">
        <v>154</v>
      </c>
    </row>
    <row r="612" spans="1:65" s="2" customFormat="1" ht="16.5" customHeight="1">
      <c r="A612" s="33"/>
      <c r="B612" s="34"/>
      <c r="C612" s="215" t="s">
        <v>1057</v>
      </c>
      <c r="D612" s="215" t="s">
        <v>270</v>
      </c>
      <c r="E612" s="216" t="s">
        <v>1058</v>
      </c>
      <c r="F612" s="217" t="s">
        <v>1059</v>
      </c>
      <c r="G612" s="218" t="s">
        <v>224</v>
      </c>
      <c r="H612" s="219">
        <v>53.856000000000002</v>
      </c>
      <c r="I612" s="220"/>
      <c r="J612" s="221">
        <f>ROUND(I612*H612,0)</f>
        <v>0</v>
      </c>
      <c r="K612" s="217" t="s">
        <v>160</v>
      </c>
      <c r="L612" s="222"/>
      <c r="M612" s="223" t="s">
        <v>1</v>
      </c>
      <c r="N612" s="224" t="s">
        <v>43</v>
      </c>
      <c r="O612" s="70"/>
      <c r="P612" s="199">
        <f>O612*H612</f>
        <v>0</v>
      </c>
      <c r="Q612" s="199">
        <v>1.1199999999999999E-3</v>
      </c>
      <c r="R612" s="199">
        <f>Q612*H612</f>
        <v>6.0318719999999999E-2</v>
      </c>
      <c r="S612" s="199">
        <v>0</v>
      </c>
      <c r="T612" s="200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201" t="s">
        <v>324</v>
      </c>
      <c r="AT612" s="201" t="s">
        <v>270</v>
      </c>
      <c r="AU612" s="201" t="s">
        <v>87</v>
      </c>
      <c r="AY612" s="16" t="s">
        <v>154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16" t="s">
        <v>87</v>
      </c>
      <c r="BK612" s="202">
        <f>ROUND(I612*H612,0)</f>
        <v>0</v>
      </c>
      <c r="BL612" s="16" t="s">
        <v>238</v>
      </c>
      <c r="BM612" s="201" t="s">
        <v>1060</v>
      </c>
    </row>
    <row r="613" spans="1:65" s="13" customFormat="1" ht="11.25">
      <c r="B613" s="203"/>
      <c r="C613" s="204"/>
      <c r="D613" s="205" t="s">
        <v>163</v>
      </c>
      <c r="E613" s="206" t="s">
        <v>1</v>
      </c>
      <c r="F613" s="207" t="s">
        <v>450</v>
      </c>
      <c r="G613" s="204"/>
      <c r="H613" s="208">
        <v>53.856000000000002</v>
      </c>
      <c r="I613" s="209"/>
      <c r="J613" s="204"/>
      <c r="K613" s="204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163</v>
      </c>
      <c r="AU613" s="214" t="s">
        <v>87</v>
      </c>
      <c r="AV613" s="13" t="s">
        <v>87</v>
      </c>
      <c r="AW613" s="13" t="s">
        <v>33</v>
      </c>
      <c r="AX613" s="13" t="s">
        <v>77</v>
      </c>
      <c r="AY613" s="214" t="s">
        <v>154</v>
      </c>
    </row>
    <row r="614" spans="1:65" s="2" customFormat="1" ht="16.5" customHeight="1">
      <c r="A614" s="33"/>
      <c r="B614" s="34"/>
      <c r="C614" s="190" t="s">
        <v>1061</v>
      </c>
      <c r="D614" s="190" t="s">
        <v>156</v>
      </c>
      <c r="E614" s="191" t="s">
        <v>1062</v>
      </c>
      <c r="F614" s="192" t="s">
        <v>1063</v>
      </c>
      <c r="G614" s="193" t="s">
        <v>224</v>
      </c>
      <c r="H614" s="194">
        <v>96</v>
      </c>
      <c r="I614" s="195"/>
      <c r="J614" s="196">
        <f>ROUND(I614*H614,0)</f>
        <v>0</v>
      </c>
      <c r="K614" s="192" t="s">
        <v>160</v>
      </c>
      <c r="L614" s="38"/>
      <c r="M614" s="197" t="s">
        <v>1</v>
      </c>
      <c r="N614" s="198" t="s">
        <v>43</v>
      </c>
      <c r="O614" s="70"/>
      <c r="P614" s="199">
        <f>O614*H614</f>
        <v>0</v>
      </c>
      <c r="Q614" s="199">
        <v>5.8E-4</v>
      </c>
      <c r="R614" s="199">
        <f>Q614*H614</f>
        <v>5.568E-2</v>
      </c>
      <c r="S614" s="199">
        <v>0</v>
      </c>
      <c r="T614" s="200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201" t="s">
        <v>238</v>
      </c>
      <c r="AT614" s="201" t="s">
        <v>156</v>
      </c>
      <c r="AU614" s="201" t="s">
        <v>87</v>
      </c>
      <c r="AY614" s="16" t="s">
        <v>154</v>
      </c>
      <c r="BE614" s="202">
        <f>IF(N614="základní",J614,0)</f>
        <v>0</v>
      </c>
      <c r="BF614" s="202">
        <f>IF(N614="snížená",J614,0)</f>
        <v>0</v>
      </c>
      <c r="BG614" s="202">
        <f>IF(N614="zákl. přenesená",J614,0)</f>
        <v>0</v>
      </c>
      <c r="BH614" s="202">
        <f>IF(N614="sníž. přenesená",J614,0)</f>
        <v>0</v>
      </c>
      <c r="BI614" s="202">
        <f>IF(N614="nulová",J614,0)</f>
        <v>0</v>
      </c>
      <c r="BJ614" s="16" t="s">
        <v>87</v>
      </c>
      <c r="BK614" s="202">
        <f>ROUND(I614*H614,0)</f>
        <v>0</v>
      </c>
      <c r="BL614" s="16" t="s">
        <v>238</v>
      </c>
      <c r="BM614" s="201" t="s">
        <v>1064</v>
      </c>
    </row>
    <row r="615" spans="1:65" s="13" customFormat="1" ht="11.25">
      <c r="B615" s="203"/>
      <c r="C615" s="204"/>
      <c r="D615" s="205" t="s">
        <v>163</v>
      </c>
      <c r="E615" s="206" t="s">
        <v>1</v>
      </c>
      <c r="F615" s="207" t="s">
        <v>1065</v>
      </c>
      <c r="G615" s="204"/>
      <c r="H615" s="208">
        <v>96</v>
      </c>
      <c r="I615" s="209"/>
      <c r="J615" s="204"/>
      <c r="K615" s="204"/>
      <c r="L615" s="210"/>
      <c r="M615" s="211"/>
      <c r="N615" s="212"/>
      <c r="O615" s="212"/>
      <c r="P615" s="212"/>
      <c r="Q615" s="212"/>
      <c r="R615" s="212"/>
      <c r="S615" s="212"/>
      <c r="T615" s="213"/>
      <c r="AT615" s="214" t="s">
        <v>163</v>
      </c>
      <c r="AU615" s="214" t="s">
        <v>87</v>
      </c>
      <c r="AV615" s="13" t="s">
        <v>87</v>
      </c>
      <c r="AW615" s="13" t="s">
        <v>33</v>
      </c>
      <c r="AX615" s="13" t="s">
        <v>77</v>
      </c>
      <c r="AY615" s="214" t="s">
        <v>154</v>
      </c>
    </row>
    <row r="616" spans="1:65" s="2" customFormat="1" ht="16.5" customHeight="1">
      <c r="A616" s="33"/>
      <c r="B616" s="34"/>
      <c r="C616" s="190" t="s">
        <v>1066</v>
      </c>
      <c r="D616" s="190" t="s">
        <v>156</v>
      </c>
      <c r="E616" s="191" t="s">
        <v>1067</v>
      </c>
      <c r="F616" s="192" t="s">
        <v>1068</v>
      </c>
      <c r="G616" s="193" t="s">
        <v>198</v>
      </c>
      <c r="H616" s="194">
        <v>70.762</v>
      </c>
      <c r="I616" s="195"/>
      <c r="J616" s="196">
        <f>ROUND(I616*H616,0)</f>
        <v>0</v>
      </c>
      <c r="K616" s="192" t="s">
        <v>160</v>
      </c>
      <c r="L616" s="38"/>
      <c r="M616" s="197" t="s">
        <v>1</v>
      </c>
      <c r="N616" s="198" t="s">
        <v>43</v>
      </c>
      <c r="O616" s="70"/>
      <c r="P616" s="199">
        <f>O616*H616</f>
        <v>0</v>
      </c>
      <c r="Q616" s="199">
        <v>6.3499999999999997E-3</v>
      </c>
      <c r="R616" s="199">
        <f>Q616*H616</f>
        <v>0.44933869999999998</v>
      </c>
      <c r="S616" s="199">
        <v>0</v>
      </c>
      <c r="T616" s="200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201" t="s">
        <v>238</v>
      </c>
      <c r="AT616" s="201" t="s">
        <v>156</v>
      </c>
      <c r="AU616" s="201" t="s">
        <v>87</v>
      </c>
      <c r="AY616" s="16" t="s">
        <v>154</v>
      </c>
      <c r="BE616" s="202">
        <f>IF(N616="základní",J616,0)</f>
        <v>0</v>
      </c>
      <c r="BF616" s="202">
        <f>IF(N616="snížená",J616,0)</f>
        <v>0</v>
      </c>
      <c r="BG616" s="202">
        <f>IF(N616="zákl. přenesená",J616,0)</f>
        <v>0</v>
      </c>
      <c r="BH616" s="202">
        <f>IF(N616="sníž. přenesená",J616,0)</f>
        <v>0</v>
      </c>
      <c r="BI616" s="202">
        <f>IF(N616="nulová",J616,0)</f>
        <v>0</v>
      </c>
      <c r="BJ616" s="16" t="s">
        <v>87</v>
      </c>
      <c r="BK616" s="202">
        <f>ROUND(I616*H616,0)</f>
        <v>0</v>
      </c>
      <c r="BL616" s="16" t="s">
        <v>238</v>
      </c>
      <c r="BM616" s="201" t="s">
        <v>1069</v>
      </c>
    </row>
    <row r="617" spans="1:65" s="13" customFormat="1" ht="11.25">
      <c r="B617" s="203"/>
      <c r="C617" s="204"/>
      <c r="D617" s="205" t="s">
        <v>163</v>
      </c>
      <c r="E617" s="206" t="s">
        <v>1</v>
      </c>
      <c r="F617" s="207" t="s">
        <v>1070</v>
      </c>
      <c r="G617" s="204"/>
      <c r="H617" s="208">
        <v>70.762</v>
      </c>
      <c r="I617" s="209"/>
      <c r="J617" s="204"/>
      <c r="K617" s="204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163</v>
      </c>
      <c r="AU617" s="214" t="s">
        <v>87</v>
      </c>
      <c r="AV617" s="13" t="s">
        <v>87</v>
      </c>
      <c r="AW617" s="13" t="s">
        <v>33</v>
      </c>
      <c r="AX617" s="13" t="s">
        <v>77</v>
      </c>
      <c r="AY617" s="214" t="s">
        <v>154</v>
      </c>
    </row>
    <row r="618" spans="1:65" s="2" customFormat="1" ht="21.75" customHeight="1">
      <c r="A618" s="33"/>
      <c r="B618" s="34"/>
      <c r="C618" s="215" t="s">
        <v>1071</v>
      </c>
      <c r="D618" s="215" t="s">
        <v>270</v>
      </c>
      <c r="E618" s="216" t="s">
        <v>1072</v>
      </c>
      <c r="F618" s="217" t="s">
        <v>1073</v>
      </c>
      <c r="G618" s="218" t="s">
        <v>198</v>
      </c>
      <c r="H618" s="219">
        <v>88.397999999999996</v>
      </c>
      <c r="I618" s="220"/>
      <c r="J618" s="221">
        <f>ROUND(I618*H618,0)</f>
        <v>0</v>
      </c>
      <c r="K618" s="217" t="s">
        <v>160</v>
      </c>
      <c r="L618" s="222"/>
      <c r="M618" s="223" t="s">
        <v>1</v>
      </c>
      <c r="N618" s="224" t="s">
        <v>43</v>
      </c>
      <c r="O618" s="70"/>
      <c r="P618" s="199">
        <f>O618*H618</f>
        <v>0</v>
      </c>
      <c r="Q618" s="199">
        <v>1.9199999999999998E-2</v>
      </c>
      <c r="R618" s="199">
        <f>Q618*H618</f>
        <v>1.6972415999999997</v>
      </c>
      <c r="S618" s="199">
        <v>0</v>
      </c>
      <c r="T618" s="200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201" t="s">
        <v>324</v>
      </c>
      <c r="AT618" s="201" t="s">
        <v>270</v>
      </c>
      <c r="AU618" s="201" t="s">
        <v>87</v>
      </c>
      <c r="AY618" s="16" t="s">
        <v>154</v>
      </c>
      <c r="BE618" s="202">
        <f>IF(N618="základní",J618,0)</f>
        <v>0</v>
      </c>
      <c r="BF618" s="202">
        <f>IF(N618="snížená",J618,0)</f>
        <v>0</v>
      </c>
      <c r="BG618" s="202">
        <f>IF(N618="zákl. přenesená",J618,0)</f>
        <v>0</v>
      </c>
      <c r="BH618" s="202">
        <f>IF(N618="sníž. přenesená",J618,0)</f>
        <v>0</v>
      </c>
      <c r="BI618" s="202">
        <f>IF(N618="nulová",J618,0)</f>
        <v>0</v>
      </c>
      <c r="BJ618" s="16" t="s">
        <v>87</v>
      </c>
      <c r="BK618" s="202">
        <f>ROUND(I618*H618,0)</f>
        <v>0</v>
      </c>
      <c r="BL618" s="16" t="s">
        <v>238</v>
      </c>
      <c r="BM618" s="201" t="s">
        <v>1074</v>
      </c>
    </row>
    <row r="619" spans="1:65" s="13" customFormat="1" ht="11.25">
      <c r="B619" s="203"/>
      <c r="C619" s="204"/>
      <c r="D619" s="205" t="s">
        <v>163</v>
      </c>
      <c r="E619" s="206" t="s">
        <v>1</v>
      </c>
      <c r="F619" s="207" t="s">
        <v>1075</v>
      </c>
      <c r="G619" s="204"/>
      <c r="H619" s="208">
        <v>88.397999999999996</v>
      </c>
      <c r="I619" s="209"/>
      <c r="J619" s="204"/>
      <c r="K619" s="204"/>
      <c r="L619" s="210"/>
      <c r="M619" s="211"/>
      <c r="N619" s="212"/>
      <c r="O619" s="212"/>
      <c r="P619" s="212"/>
      <c r="Q619" s="212"/>
      <c r="R619" s="212"/>
      <c r="S619" s="212"/>
      <c r="T619" s="213"/>
      <c r="AT619" s="214" t="s">
        <v>163</v>
      </c>
      <c r="AU619" s="214" t="s">
        <v>87</v>
      </c>
      <c r="AV619" s="13" t="s">
        <v>87</v>
      </c>
      <c r="AW619" s="13" t="s">
        <v>33</v>
      </c>
      <c r="AX619" s="13" t="s">
        <v>77</v>
      </c>
      <c r="AY619" s="214" t="s">
        <v>154</v>
      </c>
    </row>
    <row r="620" spans="1:65" s="2" customFormat="1" ht="16.5" customHeight="1">
      <c r="A620" s="33"/>
      <c r="B620" s="34"/>
      <c r="C620" s="190" t="s">
        <v>1076</v>
      </c>
      <c r="D620" s="190" t="s">
        <v>156</v>
      </c>
      <c r="E620" s="191" t="s">
        <v>1077</v>
      </c>
      <c r="F620" s="192" t="s">
        <v>1078</v>
      </c>
      <c r="G620" s="193" t="s">
        <v>198</v>
      </c>
      <c r="H620" s="194">
        <v>70.762</v>
      </c>
      <c r="I620" s="195"/>
      <c r="J620" s="196">
        <f>ROUND(I620*H620,0)</f>
        <v>0</v>
      </c>
      <c r="K620" s="192" t="s">
        <v>160</v>
      </c>
      <c r="L620" s="38"/>
      <c r="M620" s="197" t="s">
        <v>1</v>
      </c>
      <c r="N620" s="198" t="s">
        <v>43</v>
      </c>
      <c r="O620" s="70"/>
      <c r="P620" s="199">
        <f>O620*H620</f>
        <v>0</v>
      </c>
      <c r="Q620" s="199">
        <v>0</v>
      </c>
      <c r="R620" s="199">
        <f>Q620*H620</f>
        <v>0</v>
      </c>
      <c r="S620" s="199">
        <v>0</v>
      </c>
      <c r="T620" s="200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201" t="s">
        <v>238</v>
      </c>
      <c r="AT620" s="201" t="s">
        <v>156</v>
      </c>
      <c r="AU620" s="201" t="s">
        <v>87</v>
      </c>
      <c r="AY620" s="16" t="s">
        <v>154</v>
      </c>
      <c r="BE620" s="202">
        <f>IF(N620="základní",J620,0)</f>
        <v>0</v>
      </c>
      <c r="BF620" s="202">
        <f>IF(N620="snížená",J620,0)</f>
        <v>0</v>
      </c>
      <c r="BG620" s="202">
        <f>IF(N620="zákl. přenesená",J620,0)</f>
        <v>0</v>
      </c>
      <c r="BH620" s="202">
        <f>IF(N620="sníž. přenesená",J620,0)</f>
        <v>0</v>
      </c>
      <c r="BI620" s="202">
        <f>IF(N620="nulová",J620,0)</f>
        <v>0</v>
      </c>
      <c r="BJ620" s="16" t="s">
        <v>87</v>
      </c>
      <c r="BK620" s="202">
        <f>ROUND(I620*H620,0)</f>
        <v>0</v>
      </c>
      <c r="BL620" s="16" t="s">
        <v>238</v>
      </c>
      <c r="BM620" s="201" t="s">
        <v>1079</v>
      </c>
    </row>
    <row r="621" spans="1:65" s="2" customFormat="1" ht="16.5" customHeight="1">
      <c r="A621" s="33"/>
      <c r="B621" s="34"/>
      <c r="C621" s="190" t="s">
        <v>1080</v>
      </c>
      <c r="D621" s="190" t="s">
        <v>156</v>
      </c>
      <c r="E621" s="191" t="s">
        <v>1081</v>
      </c>
      <c r="F621" s="192" t="s">
        <v>1082</v>
      </c>
      <c r="G621" s="193" t="s">
        <v>198</v>
      </c>
      <c r="H621" s="194">
        <v>77.424000000000007</v>
      </c>
      <c r="I621" s="195"/>
      <c r="J621" s="196">
        <f>ROUND(I621*H621,0)</f>
        <v>0</v>
      </c>
      <c r="K621" s="192" t="s">
        <v>160</v>
      </c>
      <c r="L621" s="38"/>
      <c r="M621" s="197" t="s">
        <v>1</v>
      </c>
      <c r="N621" s="198" t="s">
        <v>43</v>
      </c>
      <c r="O621" s="70"/>
      <c r="P621" s="199">
        <f>O621*H621</f>
        <v>0</v>
      </c>
      <c r="Q621" s="199">
        <v>1.5E-3</v>
      </c>
      <c r="R621" s="199">
        <f>Q621*H621</f>
        <v>0.11613600000000002</v>
      </c>
      <c r="S621" s="199">
        <v>0</v>
      </c>
      <c r="T621" s="200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201" t="s">
        <v>238</v>
      </c>
      <c r="AT621" s="201" t="s">
        <v>156</v>
      </c>
      <c r="AU621" s="201" t="s">
        <v>87</v>
      </c>
      <c r="AY621" s="16" t="s">
        <v>154</v>
      </c>
      <c r="BE621" s="202">
        <f>IF(N621="základní",J621,0)</f>
        <v>0</v>
      </c>
      <c r="BF621" s="202">
        <f>IF(N621="snížená",J621,0)</f>
        <v>0</v>
      </c>
      <c r="BG621" s="202">
        <f>IF(N621="zákl. přenesená",J621,0)</f>
        <v>0</v>
      </c>
      <c r="BH621" s="202">
        <f>IF(N621="sníž. přenesená",J621,0)</f>
        <v>0</v>
      </c>
      <c r="BI621" s="202">
        <f>IF(N621="nulová",J621,0)</f>
        <v>0</v>
      </c>
      <c r="BJ621" s="16" t="s">
        <v>87</v>
      </c>
      <c r="BK621" s="202">
        <f>ROUND(I621*H621,0)</f>
        <v>0</v>
      </c>
      <c r="BL621" s="16" t="s">
        <v>238</v>
      </c>
      <c r="BM621" s="201" t="s">
        <v>1083</v>
      </c>
    </row>
    <row r="622" spans="1:65" s="13" customFormat="1" ht="11.25">
      <c r="B622" s="203"/>
      <c r="C622" s="204"/>
      <c r="D622" s="205" t="s">
        <v>163</v>
      </c>
      <c r="E622" s="206" t="s">
        <v>1</v>
      </c>
      <c r="F622" s="207" t="s">
        <v>1050</v>
      </c>
      <c r="G622" s="204"/>
      <c r="H622" s="208">
        <v>67.823999999999998</v>
      </c>
      <c r="I622" s="209"/>
      <c r="J622" s="204"/>
      <c r="K622" s="204"/>
      <c r="L622" s="210"/>
      <c r="M622" s="211"/>
      <c r="N622" s="212"/>
      <c r="O622" s="212"/>
      <c r="P622" s="212"/>
      <c r="Q622" s="212"/>
      <c r="R622" s="212"/>
      <c r="S622" s="212"/>
      <c r="T622" s="213"/>
      <c r="AT622" s="214" t="s">
        <v>163</v>
      </c>
      <c r="AU622" s="214" t="s">
        <v>87</v>
      </c>
      <c r="AV622" s="13" t="s">
        <v>87</v>
      </c>
      <c r="AW622" s="13" t="s">
        <v>33</v>
      </c>
      <c r="AX622" s="13" t="s">
        <v>77</v>
      </c>
      <c r="AY622" s="214" t="s">
        <v>154</v>
      </c>
    </row>
    <row r="623" spans="1:65" s="13" customFormat="1" ht="11.25">
      <c r="B623" s="203"/>
      <c r="C623" s="204"/>
      <c r="D623" s="205" t="s">
        <v>163</v>
      </c>
      <c r="E623" s="206" t="s">
        <v>1</v>
      </c>
      <c r="F623" s="207" t="s">
        <v>1051</v>
      </c>
      <c r="G623" s="204"/>
      <c r="H623" s="208">
        <v>9.6</v>
      </c>
      <c r="I623" s="209"/>
      <c r="J623" s="204"/>
      <c r="K623" s="204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163</v>
      </c>
      <c r="AU623" s="214" t="s">
        <v>87</v>
      </c>
      <c r="AV623" s="13" t="s">
        <v>87</v>
      </c>
      <c r="AW623" s="13" t="s">
        <v>33</v>
      </c>
      <c r="AX623" s="13" t="s">
        <v>77</v>
      </c>
      <c r="AY623" s="214" t="s">
        <v>154</v>
      </c>
    </row>
    <row r="624" spans="1:65" s="2" customFormat="1" ht="16.5" customHeight="1">
      <c r="A624" s="33"/>
      <c r="B624" s="34"/>
      <c r="C624" s="190" t="s">
        <v>1084</v>
      </c>
      <c r="D624" s="190" t="s">
        <v>156</v>
      </c>
      <c r="E624" s="191" t="s">
        <v>1085</v>
      </c>
      <c r="F624" s="192" t="s">
        <v>1086</v>
      </c>
      <c r="G624" s="193" t="s">
        <v>224</v>
      </c>
      <c r="H624" s="194">
        <v>96</v>
      </c>
      <c r="I624" s="195"/>
      <c r="J624" s="196">
        <f>ROUND(I624*H624,0)</f>
        <v>0</v>
      </c>
      <c r="K624" s="192" t="s">
        <v>1</v>
      </c>
      <c r="L624" s="38"/>
      <c r="M624" s="197" t="s">
        <v>1</v>
      </c>
      <c r="N624" s="198" t="s">
        <v>43</v>
      </c>
      <c r="O624" s="70"/>
      <c r="P624" s="199">
        <f>O624*H624</f>
        <v>0</v>
      </c>
      <c r="Q624" s="199">
        <v>1.2E-4</v>
      </c>
      <c r="R624" s="199">
        <f>Q624*H624</f>
        <v>1.1520000000000001E-2</v>
      </c>
      <c r="S624" s="199">
        <v>0</v>
      </c>
      <c r="T624" s="200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201" t="s">
        <v>238</v>
      </c>
      <c r="AT624" s="201" t="s">
        <v>156</v>
      </c>
      <c r="AU624" s="201" t="s">
        <v>87</v>
      </c>
      <c r="AY624" s="16" t="s">
        <v>154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16" t="s">
        <v>87</v>
      </c>
      <c r="BK624" s="202">
        <f>ROUND(I624*H624,0)</f>
        <v>0</v>
      </c>
      <c r="BL624" s="16" t="s">
        <v>238</v>
      </c>
      <c r="BM624" s="201" t="s">
        <v>1087</v>
      </c>
    </row>
    <row r="625" spans="1:65" s="13" customFormat="1" ht="11.25">
      <c r="B625" s="203"/>
      <c r="C625" s="204"/>
      <c r="D625" s="205" t="s">
        <v>163</v>
      </c>
      <c r="E625" s="206" t="s">
        <v>1</v>
      </c>
      <c r="F625" s="207" t="s">
        <v>1088</v>
      </c>
      <c r="G625" s="204"/>
      <c r="H625" s="208">
        <v>96</v>
      </c>
      <c r="I625" s="209"/>
      <c r="J625" s="204"/>
      <c r="K625" s="204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163</v>
      </c>
      <c r="AU625" s="214" t="s">
        <v>87</v>
      </c>
      <c r="AV625" s="13" t="s">
        <v>87</v>
      </c>
      <c r="AW625" s="13" t="s">
        <v>33</v>
      </c>
      <c r="AX625" s="13" t="s">
        <v>77</v>
      </c>
      <c r="AY625" s="214" t="s">
        <v>154</v>
      </c>
    </row>
    <row r="626" spans="1:65" s="2" customFormat="1" ht="16.5" customHeight="1">
      <c r="A626" s="33"/>
      <c r="B626" s="34"/>
      <c r="C626" s="190" t="s">
        <v>1089</v>
      </c>
      <c r="D626" s="190" t="s">
        <v>156</v>
      </c>
      <c r="E626" s="191" t="s">
        <v>1090</v>
      </c>
      <c r="F626" s="192" t="s">
        <v>1091</v>
      </c>
      <c r="G626" s="193" t="s">
        <v>224</v>
      </c>
      <c r="H626" s="194">
        <v>96</v>
      </c>
      <c r="I626" s="195"/>
      <c r="J626" s="196">
        <f>ROUND(I626*H626,0)</f>
        <v>0</v>
      </c>
      <c r="K626" s="192" t="s">
        <v>160</v>
      </c>
      <c r="L626" s="38"/>
      <c r="M626" s="197" t="s">
        <v>1</v>
      </c>
      <c r="N626" s="198" t="s">
        <v>43</v>
      </c>
      <c r="O626" s="70"/>
      <c r="P626" s="199">
        <f>O626*H626</f>
        <v>0</v>
      </c>
      <c r="Q626" s="199">
        <v>5.0000000000000002E-5</v>
      </c>
      <c r="R626" s="199">
        <f>Q626*H626</f>
        <v>4.8000000000000004E-3</v>
      </c>
      <c r="S626" s="199">
        <v>0</v>
      </c>
      <c r="T626" s="200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201" t="s">
        <v>238</v>
      </c>
      <c r="AT626" s="201" t="s">
        <v>156</v>
      </c>
      <c r="AU626" s="201" t="s">
        <v>87</v>
      </c>
      <c r="AY626" s="16" t="s">
        <v>154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16" t="s">
        <v>87</v>
      </c>
      <c r="BK626" s="202">
        <f>ROUND(I626*H626,0)</f>
        <v>0</v>
      </c>
      <c r="BL626" s="16" t="s">
        <v>238</v>
      </c>
      <c r="BM626" s="201" t="s">
        <v>1092</v>
      </c>
    </row>
    <row r="627" spans="1:65" s="13" customFormat="1" ht="11.25">
      <c r="B627" s="203"/>
      <c r="C627" s="204"/>
      <c r="D627" s="205" t="s">
        <v>163</v>
      </c>
      <c r="E627" s="206" t="s">
        <v>1</v>
      </c>
      <c r="F627" s="207" t="s">
        <v>1088</v>
      </c>
      <c r="G627" s="204"/>
      <c r="H627" s="208">
        <v>96</v>
      </c>
      <c r="I627" s="209"/>
      <c r="J627" s="204"/>
      <c r="K627" s="204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163</v>
      </c>
      <c r="AU627" s="214" t="s">
        <v>87</v>
      </c>
      <c r="AV627" s="13" t="s">
        <v>87</v>
      </c>
      <c r="AW627" s="13" t="s">
        <v>33</v>
      </c>
      <c r="AX627" s="13" t="s">
        <v>77</v>
      </c>
      <c r="AY627" s="214" t="s">
        <v>154</v>
      </c>
    </row>
    <row r="628" spans="1:65" s="2" customFormat="1" ht="16.5" customHeight="1">
      <c r="A628" s="33"/>
      <c r="B628" s="34"/>
      <c r="C628" s="190" t="s">
        <v>1093</v>
      </c>
      <c r="D628" s="190" t="s">
        <v>156</v>
      </c>
      <c r="E628" s="191" t="s">
        <v>1094</v>
      </c>
      <c r="F628" s="192" t="s">
        <v>1095</v>
      </c>
      <c r="G628" s="193" t="s">
        <v>219</v>
      </c>
      <c r="H628" s="194">
        <v>48</v>
      </c>
      <c r="I628" s="195"/>
      <c r="J628" s="196">
        <f>ROUND(I628*H628,0)</f>
        <v>0</v>
      </c>
      <c r="K628" s="192" t="s">
        <v>160</v>
      </c>
      <c r="L628" s="38"/>
      <c r="M628" s="197" t="s">
        <v>1</v>
      </c>
      <c r="N628" s="198" t="s">
        <v>43</v>
      </c>
      <c r="O628" s="70"/>
      <c r="P628" s="199">
        <f>O628*H628</f>
        <v>0</v>
      </c>
      <c r="Q628" s="199">
        <v>2.1000000000000001E-4</v>
      </c>
      <c r="R628" s="199">
        <f>Q628*H628</f>
        <v>1.008E-2</v>
      </c>
      <c r="S628" s="199">
        <v>0</v>
      </c>
      <c r="T628" s="200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201" t="s">
        <v>238</v>
      </c>
      <c r="AT628" s="201" t="s">
        <v>156</v>
      </c>
      <c r="AU628" s="201" t="s">
        <v>87</v>
      </c>
      <c r="AY628" s="16" t="s">
        <v>154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16" t="s">
        <v>87</v>
      </c>
      <c r="BK628" s="202">
        <f>ROUND(I628*H628,0)</f>
        <v>0</v>
      </c>
      <c r="BL628" s="16" t="s">
        <v>238</v>
      </c>
      <c r="BM628" s="201" t="s">
        <v>1096</v>
      </c>
    </row>
    <row r="629" spans="1:65" s="13" customFormat="1" ht="11.25">
      <c r="B629" s="203"/>
      <c r="C629" s="204"/>
      <c r="D629" s="205" t="s">
        <v>163</v>
      </c>
      <c r="E629" s="206" t="s">
        <v>1</v>
      </c>
      <c r="F629" s="207" t="s">
        <v>1097</v>
      </c>
      <c r="G629" s="204"/>
      <c r="H629" s="208">
        <v>48</v>
      </c>
      <c r="I629" s="209"/>
      <c r="J629" s="204"/>
      <c r="K629" s="204"/>
      <c r="L629" s="210"/>
      <c r="M629" s="211"/>
      <c r="N629" s="212"/>
      <c r="O629" s="212"/>
      <c r="P629" s="212"/>
      <c r="Q629" s="212"/>
      <c r="R629" s="212"/>
      <c r="S629" s="212"/>
      <c r="T629" s="213"/>
      <c r="AT629" s="214" t="s">
        <v>163</v>
      </c>
      <c r="AU629" s="214" t="s">
        <v>87</v>
      </c>
      <c r="AV629" s="13" t="s">
        <v>87</v>
      </c>
      <c r="AW629" s="13" t="s">
        <v>33</v>
      </c>
      <c r="AX629" s="13" t="s">
        <v>77</v>
      </c>
      <c r="AY629" s="214" t="s">
        <v>154</v>
      </c>
    </row>
    <row r="630" spans="1:65" s="2" customFormat="1" ht="16.5" customHeight="1">
      <c r="A630" s="33"/>
      <c r="B630" s="34"/>
      <c r="C630" s="190" t="s">
        <v>1098</v>
      </c>
      <c r="D630" s="190" t="s">
        <v>156</v>
      </c>
      <c r="E630" s="191" t="s">
        <v>1099</v>
      </c>
      <c r="F630" s="192" t="s">
        <v>1100</v>
      </c>
      <c r="G630" s="193" t="s">
        <v>219</v>
      </c>
      <c r="H630" s="194">
        <v>16</v>
      </c>
      <c r="I630" s="195"/>
      <c r="J630" s="196">
        <f>ROUND(I630*H630,0)</f>
        <v>0</v>
      </c>
      <c r="K630" s="192" t="s">
        <v>160</v>
      </c>
      <c r="L630" s="38"/>
      <c r="M630" s="197" t="s">
        <v>1</v>
      </c>
      <c r="N630" s="198" t="s">
        <v>43</v>
      </c>
      <c r="O630" s="70"/>
      <c r="P630" s="199">
        <f>O630*H630</f>
        <v>0</v>
      </c>
      <c r="Q630" s="199">
        <v>2.0000000000000001E-4</v>
      </c>
      <c r="R630" s="199">
        <f>Q630*H630</f>
        <v>3.2000000000000002E-3</v>
      </c>
      <c r="S630" s="199">
        <v>0</v>
      </c>
      <c r="T630" s="200">
        <f>S630*H630</f>
        <v>0</v>
      </c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R630" s="201" t="s">
        <v>238</v>
      </c>
      <c r="AT630" s="201" t="s">
        <v>156</v>
      </c>
      <c r="AU630" s="201" t="s">
        <v>87</v>
      </c>
      <c r="AY630" s="16" t="s">
        <v>154</v>
      </c>
      <c r="BE630" s="202">
        <f>IF(N630="základní",J630,0)</f>
        <v>0</v>
      </c>
      <c r="BF630" s="202">
        <f>IF(N630="snížená",J630,0)</f>
        <v>0</v>
      </c>
      <c r="BG630" s="202">
        <f>IF(N630="zákl. přenesená",J630,0)</f>
        <v>0</v>
      </c>
      <c r="BH630" s="202">
        <f>IF(N630="sníž. přenesená",J630,0)</f>
        <v>0</v>
      </c>
      <c r="BI630" s="202">
        <f>IF(N630="nulová",J630,0)</f>
        <v>0</v>
      </c>
      <c r="BJ630" s="16" t="s">
        <v>87</v>
      </c>
      <c r="BK630" s="202">
        <f>ROUND(I630*H630,0)</f>
        <v>0</v>
      </c>
      <c r="BL630" s="16" t="s">
        <v>238</v>
      </c>
      <c r="BM630" s="201" t="s">
        <v>1101</v>
      </c>
    </row>
    <row r="631" spans="1:65" s="2" customFormat="1" ht="16.5" customHeight="1">
      <c r="A631" s="33"/>
      <c r="B631" s="34"/>
      <c r="C631" s="190" t="s">
        <v>1102</v>
      </c>
      <c r="D631" s="190" t="s">
        <v>156</v>
      </c>
      <c r="E631" s="191" t="s">
        <v>1103</v>
      </c>
      <c r="F631" s="192" t="s">
        <v>1104</v>
      </c>
      <c r="G631" s="193" t="s">
        <v>224</v>
      </c>
      <c r="H631" s="194">
        <v>96</v>
      </c>
      <c r="I631" s="195"/>
      <c r="J631" s="196">
        <f>ROUND(I631*H631,0)</f>
        <v>0</v>
      </c>
      <c r="K631" s="192" t="s">
        <v>160</v>
      </c>
      <c r="L631" s="38"/>
      <c r="M631" s="197" t="s">
        <v>1</v>
      </c>
      <c r="N631" s="198" t="s">
        <v>43</v>
      </c>
      <c r="O631" s="70"/>
      <c r="P631" s="199">
        <f>O631*H631</f>
        <v>0</v>
      </c>
      <c r="Q631" s="199">
        <v>3.2000000000000003E-4</v>
      </c>
      <c r="R631" s="199">
        <f>Q631*H631</f>
        <v>3.0720000000000004E-2</v>
      </c>
      <c r="S631" s="199">
        <v>0</v>
      </c>
      <c r="T631" s="200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201" t="s">
        <v>238</v>
      </c>
      <c r="AT631" s="201" t="s">
        <v>156</v>
      </c>
      <c r="AU631" s="201" t="s">
        <v>87</v>
      </c>
      <c r="AY631" s="16" t="s">
        <v>154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16" t="s">
        <v>87</v>
      </c>
      <c r="BK631" s="202">
        <f>ROUND(I631*H631,0)</f>
        <v>0</v>
      </c>
      <c r="BL631" s="16" t="s">
        <v>238</v>
      </c>
      <c r="BM631" s="201" t="s">
        <v>1105</v>
      </c>
    </row>
    <row r="632" spans="1:65" s="13" customFormat="1" ht="11.25">
      <c r="B632" s="203"/>
      <c r="C632" s="204"/>
      <c r="D632" s="205" t="s">
        <v>163</v>
      </c>
      <c r="E632" s="206" t="s">
        <v>1</v>
      </c>
      <c r="F632" s="207" t="s">
        <v>1106</v>
      </c>
      <c r="G632" s="204"/>
      <c r="H632" s="208">
        <v>96</v>
      </c>
      <c r="I632" s="209"/>
      <c r="J632" s="204"/>
      <c r="K632" s="204"/>
      <c r="L632" s="210"/>
      <c r="M632" s="211"/>
      <c r="N632" s="212"/>
      <c r="O632" s="212"/>
      <c r="P632" s="212"/>
      <c r="Q632" s="212"/>
      <c r="R632" s="212"/>
      <c r="S632" s="212"/>
      <c r="T632" s="213"/>
      <c r="AT632" s="214" t="s">
        <v>163</v>
      </c>
      <c r="AU632" s="214" t="s">
        <v>87</v>
      </c>
      <c r="AV632" s="13" t="s">
        <v>87</v>
      </c>
      <c r="AW632" s="13" t="s">
        <v>33</v>
      </c>
      <c r="AX632" s="13" t="s">
        <v>77</v>
      </c>
      <c r="AY632" s="214" t="s">
        <v>154</v>
      </c>
    </row>
    <row r="633" spans="1:65" s="2" customFormat="1" ht="16.5" customHeight="1">
      <c r="A633" s="33"/>
      <c r="B633" s="34"/>
      <c r="C633" s="190" t="s">
        <v>1107</v>
      </c>
      <c r="D633" s="190" t="s">
        <v>156</v>
      </c>
      <c r="E633" s="191" t="s">
        <v>1108</v>
      </c>
      <c r="F633" s="192" t="s">
        <v>1109</v>
      </c>
      <c r="G633" s="193" t="s">
        <v>224</v>
      </c>
      <c r="H633" s="194">
        <v>48.96</v>
      </c>
      <c r="I633" s="195"/>
      <c r="J633" s="196">
        <f>ROUND(I633*H633,0)</f>
        <v>0</v>
      </c>
      <c r="K633" s="192" t="s">
        <v>160</v>
      </c>
      <c r="L633" s="38"/>
      <c r="M633" s="197" t="s">
        <v>1</v>
      </c>
      <c r="N633" s="198" t="s">
        <v>43</v>
      </c>
      <c r="O633" s="70"/>
      <c r="P633" s="199">
        <f>O633*H633</f>
        <v>0</v>
      </c>
      <c r="Q633" s="199">
        <v>3.3E-4</v>
      </c>
      <c r="R633" s="199">
        <f>Q633*H633</f>
        <v>1.6156799999999999E-2</v>
      </c>
      <c r="S633" s="199">
        <v>0</v>
      </c>
      <c r="T633" s="200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201" t="s">
        <v>238</v>
      </c>
      <c r="AT633" s="201" t="s">
        <v>156</v>
      </c>
      <c r="AU633" s="201" t="s">
        <v>87</v>
      </c>
      <c r="AY633" s="16" t="s">
        <v>154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16" t="s">
        <v>87</v>
      </c>
      <c r="BK633" s="202">
        <f>ROUND(I633*H633,0)</f>
        <v>0</v>
      </c>
      <c r="BL633" s="16" t="s">
        <v>238</v>
      </c>
      <c r="BM633" s="201" t="s">
        <v>1110</v>
      </c>
    </row>
    <row r="634" spans="1:65" s="13" customFormat="1" ht="11.25">
      <c r="B634" s="203"/>
      <c r="C634" s="204"/>
      <c r="D634" s="205" t="s">
        <v>163</v>
      </c>
      <c r="E634" s="206" t="s">
        <v>1</v>
      </c>
      <c r="F634" s="207" t="s">
        <v>1056</v>
      </c>
      <c r="G634" s="204"/>
      <c r="H634" s="208">
        <v>48.96</v>
      </c>
      <c r="I634" s="209"/>
      <c r="J634" s="204"/>
      <c r="K634" s="204"/>
      <c r="L634" s="210"/>
      <c r="M634" s="211"/>
      <c r="N634" s="212"/>
      <c r="O634" s="212"/>
      <c r="P634" s="212"/>
      <c r="Q634" s="212"/>
      <c r="R634" s="212"/>
      <c r="S634" s="212"/>
      <c r="T634" s="213"/>
      <c r="AT634" s="214" t="s">
        <v>163</v>
      </c>
      <c r="AU634" s="214" t="s">
        <v>87</v>
      </c>
      <c r="AV634" s="13" t="s">
        <v>87</v>
      </c>
      <c r="AW634" s="13" t="s">
        <v>33</v>
      </c>
      <c r="AX634" s="13" t="s">
        <v>77</v>
      </c>
      <c r="AY634" s="214" t="s">
        <v>154</v>
      </c>
    </row>
    <row r="635" spans="1:65" s="2" customFormat="1" ht="16.5" customHeight="1">
      <c r="A635" s="33"/>
      <c r="B635" s="34"/>
      <c r="C635" s="190" t="s">
        <v>1111</v>
      </c>
      <c r="D635" s="190" t="s">
        <v>156</v>
      </c>
      <c r="E635" s="191" t="s">
        <v>1112</v>
      </c>
      <c r="F635" s="192" t="s">
        <v>1113</v>
      </c>
      <c r="G635" s="193" t="s">
        <v>176</v>
      </c>
      <c r="H635" s="194">
        <v>2.4950000000000001</v>
      </c>
      <c r="I635" s="195"/>
      <c r="J635" s="196">
        <f>ROUND(I635*H635,0)</f>
        <v>0</v>
      </c>
      <c r="K635" s="192" t="s">
        <v>160</v>
      </c>
      <c r="L635" s="38"/>
      <c r="M635" s="197" t="s">
        <v>1</v>
      </c>
      <c r="N635" s="198" t="s">
        <v>43</v>
      </c>
      <c r="O635" s="70"/>
      <c r="P635" s="199">
        <f>O635*H635</f>
        <v>0</v>
      </c>
      <c r="Q635" s="199">
        <v>0</v>
      </c>
      <c r="R635" s="199">
        <f>Q635*H635</f>
        <v>0</v>
      </c>
      <c r="S635" s="199">
        <v>0</v>
      </c>
      <c r="T635" s="200">
        <f>S635*H635</f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201" t="s">
        <v>238</v>
      </c>
      <c r="AT635" s="201" t="s">
        <v>156</v>
      </c>
      <c r="AU635" s="201" t="s">
        <v>87</v>
      </c>
      <c r="AY635" s="16" t="s">
        <v>154</v>
      </c>
      <c r="BE635" s="202">
        <f>IF(N635="základní",J635,0)</f>
        <v>0</v>
      </c>
      <c r="BF635" s="202">
        <f>IF(N635="snížená",J635,0)</f>
        <v>0</v>
      </c>
      <c r="BG635" s="202">
        <f>IF(N635="zákl. přenesená",J635,0)</f>
        <v>0</v>
      </c>
      <c r="BH635" s="202">
        <f>IF(N635="sníž. přenesená",J635,0)</f>
        <v>0</v>
      </c>
      <c r="BI635" s="202">
        <f>IF(N635="nulová",J635,0)</f>
        <v>0</v>
      </c>
      <c r="BJ635" s="16" t="s">
        <v>87</v>
      </c>
      <c r="BK635" s="202">
        <f>ROUND(I635*H635,0)</f>
        <v>0</v>
      </c>
      <c r="BL635" s="16" t="s">
        <v>238</v>
      </c>
      <c r="BM635" s="201" t="s">
        <v>1114</v>
      </c>
    </row>
    <row r="636" spans="1:65" s="12" customFormat="1" ht="22.9" customHeight="1">
      <c r="B636" s="174"/>
      <c r="C636" s="175"/>
      <c r="D636" s="176" t="s">
        <v>76</v>
      </c>
      <c r="E636" s="188" t="s">
        <v>1115</v>
      </c>
      <c r="F636" s="188" t="s">
        <v>1116</v>
      </c>
      <c r="G636" s="175"/>
      <c r="H636" s="175"/>
      <c r="I636" s="178"/>
      <c r="J636" s="189">
        <f>BK636</f>
        <v>0</v>
      </c>
      <c r="K636" s="175"/>
      <c r="L636" s="180"/>
      <c r="M636" s="181"/>
      <c r="N636" s="182"/>
      <c r="O636" s="182"/>
      <c r="P636" s="183">
        <f>SUM(P637:P648)</f>
        <v>0</v>
      </c>
      <c r="Q636" s="182"/>
      <c r="R636" s="183">
        <f>SUM(R637:R648)</f>
        <v>0.61639180000000005</v>
      </c>
      <c r="S636" s="182"/>
      <c r="T636" s="184">
        <f>SUM(T637:T648)</f>
        <v>0</v>
      </c>
      <c r="AR636" s="185" t="s">
        <v>87</v>
      </c>
      <c r="AT636" s="186" t="s">
        <v>76</v>
      </c>
      <c r="AU636" s="186" t="s">
        <v>8</v>
      </c>
      <c r="AY636" s="185" t="s">
        <v>154</v>
      </c>
      <c r="BK636" s="187">
        <f>SUM(BK637:BK648)</f>
        <v>0</v>
      </c>
    </row>
    <row r="637" spans="1:65" s="2" customFormat="1" ht="16.5" customHeight="1">
      <c r="A637" s="33"/>
      <c r="B637" s="34"/>
      <c r="C637" s="190" t="s">
        <v>1117</v>
      </c>
      <c r="D637" s="190" t="s">
        <v>156</v>
      </c>
      <c r="E637" s="191" t="s">
        <v>1118</v>
      </c>
      <c r="F637" s="192" t="s">
        <v>1119</v>
      </c>
      <c r="G637" s="193" t="s">
        <v>198</v>
      </c>
      <c r="H637" s="194">
        <v>18.234999999999999</v>
      </c>
      <c r="I637" s="195"/>
      <c r="J637" s="196">
        <f>ROUND(I637*H637,0)</f>
        <v>0</v>
      </c>
      <c r="K637" s="192" t="s">
        <v>160</v>
      </c>
      <c r="L637" s="38"/>
      <c r="M637" s="197" t="s">
        <v>1</v>
      </c>
      <c r="N637" s="198" t="s">
        <v>43</v>
      </c>
      <c r="O637" s="70"/>
      <c r="P637" s="199">
        <f>O637*H637</f>
        <v>0</v>
      </c>
      <c r="Q637" s="199">
        <v>2.9999999999999997E-4</v>
      </c>
      <c r="R637" s="199">
        <f>Q637*H637</f>
        <v>5.4704999999999997E-3</v>
      </c>
      <c r="S637" s="199">
        <v>0</v>
      </c>
      <c r="T637" s="200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201" t="s">
        <v>238</v>
      </c>
      <c r="AT637" s="201" t="s">
        <v>156</v>
      </c>
      <c r="AU637" s="201" t="s">
        <v>87</v>
      </c>
      <c r="AY637" s="16" t="s">
        <v>154</v>
      </c>
      <c r="BE637" s="202">
        <f>IF(N637="základní",J637,0)</f>
        <v>0</v>
      </c>
      <c r="BF637" s="202">
        <f>IF(N637="snížená",J637,0)</f>
        <v>0</v>
      </c>
      <c r="BG637" s="202">
        <f>IF(N637="zákl. přenesená",J637,0)</f>
        <v>0</v>
      </c>
      <c r="BH637" s="202">
        <f>IF(N637="sníž. přenesená",J637,0)</f>
        <v>0</v>
      </c>
      <c r="BI637" s="202">
        <f>IF(N637="nulová",J637,0)</f>
        <v>0</v>
      </c>
      <c r="BJ637" s="16" t="s">
        <v>87</v>
      </c>
      <c r="BK637" s="202">
        <f>ROUND(I637*H637,0)</f>
        <v>0</v>
      </c>
      <c r="BL637" s="16" t="s">
        <v>238</v>
      </c>
      <c r="BM637" s="201" t="s">
        <v>1120</v>
      </c>
    </row>
    <row r="638" spans="1:65" s="13" customFormat="1" ht="11.25">
      <c r="B638" s="203"/>
      <c r="C638" s="204"/>
      <c r="D638" s="205" t="s">
        <v>163</v>
      </c>
      <c r="E638" s="206" t="s">
        <v>1</v>
      </c>
      <c r="F638" s="207" t="s">
        <v>1121</v>
      </c>
      <c r="G638" s="204"/>
      <c r="H638" s="208">
        <v>18.234999999999999</v>
      </c>
      <c r="I638" s="209"/>
      <c r="J638" s="204"/>
      <c r="K638" s="204"/>
      <c r="L638" s="210"/>
      <c r="M638" s="211"/>
      <c r="N638" s="212"/>
      <c r="O638" s="212"/>
      <c r="P638" s="212"/>
      <c r="Q638" s="212"/>
      <c r="R638" s="212"/>
      <c r="S638" s="212"/>
      <c r="T638" s="213"/>
      <c r="AT638" s="214" t="s">
        <v>163</v>
      </c>
      <c r="AU638" s="214" t="s">
        <v>87</v>
      </c>
      <c r="AV638" s="13" t="s">
        <v>87</v>
      </c>
      <c r="AW638" s="13" t="s">
        <v>33</v>
      </c>
      <c r="AX638" s="13" t="s">
        <v>77</v>
      </c>
      <c r="AY638" s="214" t="s">
        <v>154</v>
      </c>
    </row>
    <row r="639" spans="1:65" s="2" customFormat="1" ht="16.5" customHeight="1">
      <c r="A639" s="33"/>
      <c r="B639" s="34"/>
      <c r="C639" s="190" t="s">
        <v>1122</v>
      </c>
      <c r="D639" s="190" t="s">
        <v>156</v>
      </c>
      <c r="E639" s="191" t="s">
        <v>1123</v>
      </c>
      <c r="F639" s="192" t="s">
        <v>1124</v>
      </c>
      <c r="G639" s="193" t="s">
        <v>198</v>
      </c>
      <c r="H639" s="194">
        <v>18.234999999999999</v>
      </c>
      <c r="I639" s="195"/>
      <c r="J639" s="196">
        <f>ROUND(I639*H639,0)</f>
        <v>0</v>
      </c>
      <c r="K639" s="192" t="s">
        <v>160</v>
      </c>
      <c r="L639" s="38"/>
      <c r="M639" s="197" t="s">
        <v>1</v>
      </c>
      <c r="N639" s="198" t="s">
        <v>43</v>
      </c>
      <c r="O639" s="70"/>
      <c r="P639" s="199">
        <f>O639*H639</f>
        <v>0</v>
      </c>
      <c r="Q639" s="199">
        <v>4.4999999999999997E-3</v>
      </c>
      <c r="R639" s="199">
        <f>Q639*H639</f>
        <v>8.2057499999999992E-2</v>
      </c>
      <c r="S639" s="199">
        <v>0</v>
      </c>
      <c r="T639" s="200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201" t="s">
        <v>238</v>
      </c>
      <c r="AT639" s="201" t="s">
        <v>156</v>
      </c>
      <c r="AU639" s="201" t="s">
        <v>87</v>
      </c>
      <c r="AY639" s="16" t="s">
        <v>154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16" t="s">
        <v>87</v>
      </c>
      <c r="BK639" s="202">
        <f>ROUND(I639*H639,0)</f>
        <v>0</v>
      </c>
      <c r="BL639" s="16" t="s">
        <v>238</v>
      </c>
      <c r="BM639" s="201" t="s">
        <v>1125</v>
      </c>
    </row>
    <row r="640" spans="1:65" s="2" customFormat="1" ht="16.5" customHeight="1">
      <c r="A640" s="33"/>
      <c r="B640" s="34"/>
      <c r="C640" s="190" t="s">
        <v>1126</v>
      </c>
      <c r="D640" s="190" t="s">
        <v>156</v>
      </c>
      <c r="E640" s="191" t="s">
        <v>1127</v>
      </c>
      <c r="F640" s="192" t="s">
        <v>1128</v>
      </c>
      <c r="G640" s="193" t="s">
        <v>198</v>
      </c>
      <c r="H640" s="194">
        <v>36.47</v>
      </c>
      <c r="I640" s="195"/>
      <c r="J640" s="196">
        <f>ROUND(I640*H640,0)</f>
        <v>0</v>
      </c>
      <c r="K640" s="192" t="s">
        <v>160</v>
      </c>
      <c r="L640" s="38"/>
      <c r="M640" s="197" t="s">
        <v>1</v>
      </c>
      <c r="N640" s="198" t="s">
        <v>43</v>
      </c>
      <c r="O640" s="70"/>
      <c r="P640" s="199">
        <f>O640*H640</f>
        <v>0</v>
      </c>
      <c r="Q640" s="199">
        <v>1.4499999999999999E-3</v>
      </c>
      <c r="R640" s="199">
        <f>Q640*H640</f>
        <v>5.2881499999999998E-2</v>
      </c>
      <c r="S640" s="199">
        <v>0</v>
      </c>
      <c r="T640" s="200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201" t="s">
        <v>238</v>
      </c>
      <c r="AT640" s="201" t="s">
        <v>156</v>
      </c>
      <c r="AU640" s="201" t="s">
        <v>87</v>
      </c>
      <c r="AY640" s="16" t="s">
        <v>154</v>
      </c>
      <c r="BE640" s="202">
        <f>IF(N640="základní",J640,0)</f>
        <v>0</v>
      </c>
      <c r="BF640" s="202">
        <f>IF(N640="snížená",J640,0)</f>
        <v>0</v>
      </c>
      <c r="BG640" s="202">
        <f>IF(N640="zákl. přenesená",J640,0)</f>
        <v>0</v>
      </c>
      <c r="BH640" s="202">
        <f>IF(N640="sníž. přenesená",J640,0)</f>
        <v>0</v>
      </c>
      <c r="BI640" s="202">
        <f>IF(N640="nulová",J640,0)</f>
        <v>0</v>
      </c>
      <c r="BJ640" s="16" t="s">
        <v>87</v>
      </c>
      <c r="BK640" s="202">
        <f>ROUND(I640*H640,0)</f>
        <v>0</v>
      </c>
      <c r="BL640" s="16" t="s">
        <v>238</v>
      </c>
      <c r="BM640" s="201" t="s">
        <v>1129</v>
      </c>
    </row>
    <row r="641" spans="1:65" s="13" customFormat="1" ht="11.25">
      <c r="B641" s="203"/>
      <c r="C641" s="204"/>
      <c r="D641" s="205" t="s">
        <v>163</v>
      </c>
      <c r="E641" s="206" t="s">
        <v>1</v>
      </c>
      <c r="F641" s="207" t="s">
        <v>1130</v>
      </c>
      <c r="G641" s="204"/>
      <c r="H641" s="208">
        <v>36.47</v>
      </c>
      <c r="I641" s="209"/>
      <c r="J641" s="204"/>
      <c r="K641" s="204"/>
      <c r="L641" s="210"/>
      <c r="M641" s="211"/>
      <c r="N641" s="212"/>
      <c r="O641" s="212"/>
      <c r="P641" s="212"/>
      <c r="Q641" s="212"/>
      <c r="R641" s="212"/>
      <c r="S641" s="212"/>
      <c r="T641" s="213"/>
      <c r="AT641" s="214" t="s">
        <v>163</v>
      </c>
      <c r="AU641" s="214" t="s">
        <v>87</v>
      </c>
      <c r="AV641" s="13" t="s">
        <v>87</v>
      </c>
      <c r="AW641" s="13" t="s">
        <v>33</v>
      </c>
      <c r="AX641" s="13" t="s">
        <v>77</v>
      </c>
      <c r="AY641" s="214" t="s">
        <v>154</v>
      </c>
    </row>
    <row r="642" spans="1:65" s="2" customFormat="1" ht="16.5" customHeight="1">
      <c r="A642" s="33"/>
      <c r="B642" s="34"/>
      <c r="C642" s="190" t="s">
        <v>1131</v>
      </c>
      <c r="D642" s="190" t="s">
        <v>156</v>
      </c>
      <c r="E642" s="191" t="s">
        <v>1132</v>
      </c>
      <c r="F642" s="192" t="s">
        <v>1133</v>
      </c>
      <c r="G642" s="193" t="s">
        <v>224</v>
      </c>
      <c r="H642" s="194">
        <v>20.96</v>
      </c>
      <c r="I642" s="195"/>
      <c r="J642" s="196">
        <f>ROUND(I642*H642,0)</f>
        <v>0</v>
      </c>
      <c r="K642" s="192" t="s">
        <v>160</v>
      </c>
      <c r="L642" s="38"/>
      <c r="M642" s="197" t="s">
        <v>1</v>
      </c>
      <c r="N642" s="198" t="s">
        <v>43</v>
      </c>
      <c r="O642" s="70"/>
      <c r="P642" s="199">
        <f>O642*H642</f>
        <v>0</v>
      </c>
      <c r="Q642" s="199">
        <v>5.5000000000000003E-4</v>
      </c>
      <c r="R642" s="199">
        <f>Q642*H642</f>
        <v>1.1528000000000002E-2</v>
      </c>
      <c r="S642" s="199">
        <v>0</v>
      </c>
      <c r="T642" s="200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201" t="s">
        <v>238</v>
      </c>
      <c r="AT642" s="201" t="s">
        <v>156</v>
      </c>
      <c r="AU642" s="201" t="s">
        <v>87</v>
      </c>
      <c r="AY642" s="16" t="s">
        <v>154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16" t="s">
        <v>87</v>
      </c>
      <c r="BK642" s="202">
        <f>ROUND(I642*H642,0)</f>
        <v>0</v>
      </c>
      <c r="BL642" s="16" t="s">
        <v>238</v>
      </c>
      <c r="BM642" s="201" t="s">
        <v>1134</v>
      </c>
    </row>
    <row r="643" spans="1:65" s="13" customFormat="1" ht="11.25">
      <c r="B643" s="203"/>
      <c r="C643" s="204"/>
      <c r="D643" s="205" t="s">
        <v>163</v>
      </c>
      <c r="E643" s="206" t="s">
        <v>1</v>
      </c>
      <c r="F643" s="207" t="s">
        <v>1135</v>
      </c>
      <c r="G643" s="204"/>
      <c r="H643" s="208">
        <v>20.96</v>
      </c>
      <c r="I643" s="209"/>
      <c r="J643" s="204"/>
      <c r="K643" s="204"/>
      <c r="L643" s="210"/>
      <c r="M643" s="211"/>
      <c r="N643" s="212"/>
      <c r="O643" s="212"/>
      <c r="P643" s="212"/>
      <c r="Q643" s="212"/>
      <c r="R643" s="212"/>
      <c r="S643" s="212"/>
      <c r="T643" s="213"/>
      <c r="AT643" s="214" t="s">
        <v>163</v>
      </c>
      <c r="AU643" s="214" t="s">
        <v>87</v>
      </c>
      <c r="AV643" s="13" t="s">
        <v>87</v>
      </c>
      <c r="AW643" s="13" t="s">
        <v>33</v>
      </c>
      <c r="AX643" s="13" t="s">
        <v>77</v>
      </c>
      <c r="AY643" s="214" t="s">
        <v>154</v>
      </c>
    </row>
    <row r="644" spans="1:65" s="2" customFormat="1" ht="21.75" customHeight="1">
      <c r="A644" s="33"/>
      <c r="B644" s="34"/>
      <c r="C644" s="190" t="s">
        <v>1136</v>
      </c>
      <c r="D644" s="190" t="s">
        <v>156</v>
      </c>
      <c r="E644" s="191" t="s">
        <v>1137</v>
      </c>
      <c r="F644" s="192" t="s">
        <v>1138</v>
      </c>
      <c r="G644" s="193" t="s">
        <v>198</v>
      </c>
      <c r="H644" s="194">
        <v>18.234999999999999</v>
      </c>
      <c r="I644" s="195"/>
      <c r="J644" s="196">
        <f>ROUND(I644*H644,0)</f>
        <v>0</v>
      </c>
      <c r="K644" s="192" t="s">
        <v>160</v>
      </c>
      <c r="L644" s="38"/>
      <c r="M644" s="197" t="s">
        <v>1</v>
      </c>
      <c r="N644" s="198" t="s">
        <v>43</v>
      </c>
      <c r="O644" s="70"/>
      <c r="P644" s="199">
        <f>O644*H644</f>
        <v>0</v>
      </c>
      <c r="Q644" s="199">
        <v>6.0000000000000001E-3</v>
      </c>
      <c r="R644" s="199">
        <f>Q644*H644</f>
        <v>0.10940999999999999</v>
      </c>
      <c r="S644" s="199">
        <v>0</v>
      </c>
      <c r="T644" s="200">
        <f>S644*H644</f>
        <v>0</v>
      </c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R644" s="201" t="s">
        <v>238</v>
      </c>
      <c r="AT644" s="201" t="s">
        <v>156</v>
      </c>
      <c r="AU644" s="201" t="s">
        <v>87</v>
      </c>
      <c r="AY644" s="16" t="s">
        <v>154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16" t="s">
        <v>87</v>
      </c>
      <c r="BK644" s="202">
        <f>ROUND(I644*H644,0)</f>
        <v>0</v>
      </c>
      <c r="BL644" s="16" t="s">
        <v>238</v>
      </c>
      <c r="BM644" s="201" t="s">
        <v>1139</v>
      </c>
    </row>
    <row r="645" spans="1:65" s="2" customFormat="1" ht="16.5" customHeight="1">
      <c r="A645" s="33"/>
      <c r="B645" s="34"/>
      <c r="C645" s="215" t="s">
        <v>1140</v>
      </c>
      <c r="D645" s="215" t="s">
        <v>270</v>
      </c>
      <c r="E645" s="216" t="s">
        <v>1141</v>
      </c>
      <c r="F645" s="217" t="s">
        <v>1142</v>
      </c>
      <c r="G645" s="218" t="s">
        <v>198</v>
      </c>
      <c r="H645" s="219">
        <v>20.059000000000001</v>
      </c>
      <c r="I645" s="220"/>
      <c r="J645" s="221">
        <f>ROUND(I645*H645,0)</f>
        <v>0</v>
      </c>
      <c r="K645" s="217" t="s">
        <v>160</v>
      </c>
      <c r="L645" s="222"/>
      <c r="M645" s="223" t="s">
        <v>1</v>
      </c>
      <c r="N645" s="224" t="s">
        <v>43</v>
      </c>
      <c r="O645" s="70"/>
      <c r="P645" s="199">
        <f>O645*H645</f>
        <v>0</v>
      </c>
      <c r="Q645" s="199">
        <v>1.77E-2</v>
      </c>
      <c r="R645" s="199">
        <f>Q645*H645</f>
        <v>0.35504430000000003</v>
      </c>
      <c r="S645" s="199">
        <v>0</v>
      </c>
      <c r="T645" s="200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201" t="s">
        <v>324</v>
      </c>
      <c r="AT645" s="201" t="s">
        <v>270</v>
      </c>
      <c r="AU645" s="201" t="s">
        <v>87</v>
      </c>
      <c r="AY645" s="16" t="s">
        <v>154</v>
      </c>
      <c r="BE645" s="202">
        <f>IF(N645="základní",J645,0)</f>
        <v>0</v>
      </c>
      <c r="BF645" s="202">
        <f>IF(N645="snížená",J645,0)</f>
        <v>0</v>
      </c>
      <c r="BG645" s="202">
        <f>IF(N645="zákl. přenesená",J645,0)</f>
        <v>0</v>
      </c>
      <c r="BH645" s="202">
        <f>IF(N645="sníž. přenesená",J645,0)</f>
        <v>0</v>
      </c>
      <c r="BI645" s="202">
        <f>IF(N645="nulová",J645,0)</f>
        <v>0</v>
      </c>
      <c r="BJ645" s="16" t="s">
        <v>87</v>
      </c>
      <c r="BK645" s="202">
        <f>ROUND(I645*H645,0)</f>
        <v>0</v>
      </c>
      <c r="BL645" s="16" t="s">
        <v>238</v>
      </c>
      <c r="BM645" s="201" t="s">
        <v>1143</v>
      </c>
    </row>
    <row r="646" spans="1:65" s="13" customFormat="1" ht="11.25">
      <c r="B646" s="203"/>
      <c r="C646" s="204"/>
      <c r="D646" s="205" t="s">
        <v>163</v>
      </c>
      <c r="E646" s="206" t="s">
        <v>1</v>
      </c>
      <c r="F646" s="207" t="s">
        <v>1144</v>
      </c>
      <c r="G646" s="204"/>
      <c r="H646" s="208">
        <v>20.059000000000001</v>
      </c>
      <c r="I646" s="209"/>
      <c r="J646" s="204"/>
      <c r="K646" s="204"/>
      <c r="L646" s="210"/>
      <c r="M646" s="211"/>
      <c r="N646" s="212"/>
      <c r="O646" s="212"/>
      <c r="P646" s="212"/>
      <c r="Q646" s="212"/>
      <c r="R646" s="212"/>
      <c r="S646" s="212"/>
      <c r="T646" s="213"/>
      <c r="AT646" s="214" t="s">
        <v>163</v>
      </c>
      <c r="AU646" s="214" t="s">
        <v>87</v>
      </c>
      <c r="AV646" s="13" t="s">
        <v>87</v>
      </c>
      <c r="AW646" s="13" t="s">
        <v>33</v>
      </c>
      <c r="AX646" s="13" t="s">
        <v>77</v>
      </c>
      <c r="AY646" s="214" t="s">
        <v>154</v>
      </c>
    </row>
    <row r="647" spans="1:65" s="2" customFormat="1" ht="16.5" customHeight="1">
      <c r="A647" s="33"/>
      <c r="B647" s="34"/>
      <c r="C647" s="190" t="s">
        <v>1145</v>
      </c>
      <c r="D647" s="190" t="s">
        <v>156</v>
      </c>
      <c r="E647" s="191" t="s">
        <v>1146</v>
      </c>
      <c r="F647" s="192" t="s">
        <v>1147</v>
      </c>
      <c r="G647" s="193" t="s">
        <v>198</v>
      </c>
      <c r="H647" s="194">
        <v>18.234999999999999</v>
      </c>
      <c r="I647" s="195"/>
      <c r="J647" s="196">
        <f>ROUND(I647*H647,0)</f>
        <v>0</v>
      </c>
      <c r="K647" s="192" t="s">
        <v>160</v>
      </c>
      <c r="L647" s="38"/>
      <c r="M647" s="197" t="s">
        <v>1</v>
      </c>
      <c r="N647" s="198" t="s">
        <v>43</v>
      </c>
      <c r="O647" s="70"/>
      <c r="P647" s="199">
        <f>O647*H647</f>
        <v>0</v>
      </c>
      <c r="Q647" s="199">
        <v>0</v>
      </c>
      <c r="R647" s="199">
        <f>Q647*H647</f>
        <v>0</v>
      </c>
      <c r="S647" s="199">
        <v>0</v>
      </c>
      <c r="T647" s="200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201" t="s">
        <v>238</v>
      </c>
      <c r="AT647" s="201" t="s">
        <v>156</v>
      </c>
      <c r="AU647" s="201" t="s">
        <v>87</v>
      </c>
      <c r="AY647" s="16" t="s">
        <v>154</v>
      </c>
      <c r="BE647" s="202">
        <f>IF(N647="základní",J647,0)</f>
        <v>0</v>
      </c>
      <c r="BF647" s="202">
        <f>IF(N647="snížená",J647,0)</f>
        <v>0</v>
      </c>
      <c r="BG647" s="202">
        <f>IF(N647="zákl. přenesená",J647,0)</f>
        <v>0</v>
      </c>
      <c r="BH647" s="202">
        <f>IF(N647="sníž. přenesená",J647,0)</f>
        <v>0</v>
      </c>
      <c r="BI647" s="202">
        <f>IF(N647="nulová",J647,0)</f>
        <v>0</v>
      </c>
      <c r="BJ647" s="16" t="s">
        <v>87</v>
      </c>
      <c r="BK647" s="202">
        <f>ROUND(I647*H647,0)</f>
        <v>0</v>
      </c>
      <c r="BL647" s="16" t="s">
        <v>238</v>
      </c>
      <c r="BM647" s="201" t="s">
        <v>1148</v>
      </c>
    </row>
    <row r="648" spans="1:65" s="2" customFormat="1" ht="16.5" customHeight="1">
      <c r="A648" s="33"/>
      <c r="B648" s="34"/>
      <c r="C648" s="190" t="s">
        <v>1149</v>
      </c>
      <c r="D648" s="190" t="s">
        <v>156</v>
      </c>
      <c r="E648" s="191" t="s">
        <v>1150</v>
      </c>
      <c r="F648" s="192" t="s">
        <v>1151</v>
      </c>
      <c r="G648" s="193" t="s">
        <v>176</v>
      </c>
      <c r="H648" s="194">
        <v>0.61599999999999999</v>
      </c>
      <c r="I648" s="195"/>
      <c r="J648" s="196">
        <f>ROUND(I648*H648,0)</f>
        <v>0</v>
      </c>
      <c r="K648" s="192" t="s">
        <v>160</v>
      </c>
      <c r="L648" s="38"/>
      <c r="M648" s="197" t="s">
        <v>1</v>
      </c>
      <c r="N648" s="198" t="s">
        <v>43</v>
      </c>
      <c r="O648" s="70"/>
      <c r="P648" s="199">
        <f>O648*H648</f>
        <v>0</v>
      </c>
      <c r="Q648" s="199">
        <v>0</v>
      </c>
      <c r="R648" s="199">
        <f>Q648*H648</f>
        <v>0</v>
      </c>
      <c r="S648" s="199">
        <v>0</v>
      </c>
      <c r="T648" s="200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201" t="s">
        <v>238</v>
      </c>
      <c r="AT648" s="201" t="s">
        <v>156</v>
      </c>
      <c r="AU648" s="201" t="s">
        <v>87</v>
      </c>
      <c r="AY648" s="16" t="s">
        <v>154</v>
      </c>
      <c r="BE648" s="202">
        <f>IF(N648="základní",J648,0)</f>
        <v>0</v>
      </c>
      <c r="BF648" s="202">
        <f>IF(N648="snížená",J648,0)</f>
        <v>0</v>
      </c>
      <c r="BG648" s="202">
        <f>IF(N648="zákl. přenesená",J648,0)</f>
        <v>0</v>
      </c>
      <c r="BH648" s="202">
        <f>IF(N648="sníž. přenesená",J648,0)</f>
        <v>0</v>
      </c>
      <c r="BI648" s="202">
        <f>IF(N648="nulová",J648,0)</f>
        <v>0</v>
      </c>
      <c r="BJ648" s="16" t="s">
        <v>87</v>
      </c>
      <c r="BK648" s="202">
        <f>ROUND(I648*H648,0)</f>
        <v>0</v>
      </c>
      <c r="BL648" s="16" t="s">
        <v>238</v>
      </c>
      <c r="BM648" s="201" t="s">
        <v>1152</v>
      </c>
    </row>
    <row r="649" spans="1:65" s="12" customFormat="1" ht="22.9" customHeight="1">
      <c r="B649" s="174"/>
      <c r="C649" s="175"/>
      <c r="D649" s="176" t="s">
        <v>76</v>
      </c>
      <c r="E649" s="188" t="s">
        <v>1153</v>
      </c>
      <c r="F649" s="188" t="s">
        <v>1154</v>
      </c>
      <c r="G649" s="175"/>
      <c r="H649" s="175"/>
      <c r="I649" s="178"/>
      <c r="J649" s="189">
        <f>BK649</f>
        <v>0</v>
      </c>
      <c r="K649" s="175"/>
      <c r="L649" s="180"/>
      <c r="M649" s="181"/>
      <c r="N649" s="182"/>
      <c r="O649" s="182"/>
      <c r="P649" s="183">
        <f>SUM(P650:P653)</f>
        <v>0</v>
      </c>
      <c r="Q649" s="182"/>
      <c r="R649" s="183">
        <f>SUM(R650:R653)</f>
        <v>9.5574499999999986E-3</v>
      </c>
      <c r="S649" s="182"/>
      <c r="T649" s="184">
        <f>SUM(T650:T653)</f>
        <v>2.9257499999999995E-3</v>
      </c>
      <c r="AR649" s="185" t="s">
        <v>87</v>
      </c>
      <c r="AT649" s="186" t="s">
        <v>76</v>
      </c>
      <c r="AU649" s="186" t="s">
        <v>8</v>
      </c>
      <c r="AY649" s="185" t="s">
        <v>154</v>
      </c>
      <c r="BK649" s="187">
        <f>SUM(BK650:BK653)</f>
        <v>0</v>
      </c>
    </row>
    <row r="650" spans="1:65" s="2" customFormat="1" ht="16.5" customHeight="1">
      <c r="A650" s="33"/>
      <c r="B650" s="34"/>
      <c r="C650" s="190" t="s">
        <v>1155</v>
      </c>
      <c r="D650" s="190" t="s">
        <v>156</v>
      </c>
      <c r="E650" s="191" t="s">
        <v>1156</v>
      </c>
      <c r="F650" s="192" t="s">
        <v>1157</v>
      </c>
      <c r="G650" s="193" t="s">
        <v>198</v>
      </c>
      <c r="H650" s="194">
        <v>19.504999999999999</v>
      </c>
      <c r="I650" s="195"/>
      <c r="J650" s="196">
        <f>ROUND(I650*H650,0)</f>
        <v>0</v>
      </c>
      <c r="K650" s="192" t="s">
        <v>160</v>
      </c>
      <c r="L650" s="38"/>
      <c r="M650" s="197" t="s">
        <v>1</v>
      </c>
      <c r="N650" s="198" t="s">
        <v>43</v>
      </c>
      <c r="O650" s="70"/>
      <c r="P650" s="199">
        <f>O650*H650</f>
        <v>0</v>
      </c>
      <c r="Q650" s="199">
        <v>0</v>
      </c>
      <c r="R650" s="199">
        <f>Q650*H650</f>
        <v>0</v>
      </c>
      <c r="S650" s="199">
        <v>1.4999999999999999E-4</v>
      </c>
      <c r="T650" s="200">
        <f>S650*H650</f>
        <v>2.9257499999999995E-3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201" t="s">
        <v>238</v>
      </c>
      <c r="AT650" s="201" t="s">
        <v>156</v>
      </c>
      <c r="AU650" s="201" t="s">
        <v>87</v>
      </c>
      <c r="AY650" s="16" t="s">
        <v>154</v>
      </c>
      <c r="BE650" s="202">
        <f>IF(N650="základní",J650,0)</f>
        <v>0</v>
      </c>
      <c r="BF650" s="202">
        <f>IF(N650="snížená",J650,0)</f>
        <v>0</v>
      </c>
      <c r="BG650" s="202">
        <f>IF(N650="zákl. přenesená",J650,0)</f>
        <v>0</v>
      </c>
      <c r="BH650" s="202">
        <f>IF(N650="sníž. přenesená",J650,0)</f>
        <v>0</v>
      </c>
      <c r="BI650" s="202">
        <f>IF(N650="nulová",J650,0)</f>
        <v>0</v>
      </c>
      <c r="BJ650" s="16" t="s">
        <v>87</v>
      </c>
      <c r="BK650" s="202">
        <f>ROUND(I650*H650,0)</f>
        <v>0</v>
      </c>
      <c r="BL650" s="16" t="s">
        <v>238</v>
      </c>
      <c r="BM650" s="201" t="s">
        <v>1158</v>
      </c>
    </row>
    <row r="651" spans="1:65" s="13" customFormat="1" ht="11.25">
      <c r="B651" s="203"/>
      <c r="C651" s="204"/>
      <c r="D651" s="205" t="s">
        <v>163</v>
      </c>
      <c r="E651" s="206" t="s">
        <v>1</v>
      </c>
      <c r="F651" s="207" t="s">
        <v>1159</v>
      </c>
      <c r="G651" s="204"/>
      <c r="H651" s="208">
        <v>19.504999999999999</v>
      </c>
      <c r="I651" s="209"/>
      <c r="J651" s="204"/>
      <c r="K651" s="204"/>
      <c r="L651" s="210"/>
      <c r="M651" s="211"/>
      <c r="N651" s="212"/>
      <c r="O651" s="212"/>
      <c r="P651" s="212"/>
      <c r="Q651" s="212"/>
      <c r="R651" s="212"/>
      <c r="S651" s="212"/>
      <c r="T651" s="213"/>
      <c r="AT651" s="214" t="s">
        <v>163</v>
      </c>
      <c r="AU651" s="214" t="s">
        <v>87</v>
      </c>
      <c r="AV651" s="13" t="s">
        <v>87</v>
      </c>
      <c r="AW651" s="13" t="s">
        <v>33</v>
      </c>
      <c r="AX651" s="13" t="s">
        <v>77</v>
      </c>
      <c r="AY651" s="214" t="s">
        <v>154</v>
      </c>
    </row>
    <row r="652" spans="1:65" s="2" customFormat="1" ht="16.5" customHeight="1">
      <c r="A652" s="33"/>
      <c r="B652" s="34"/>
      <c r="C652" s="190" t="s">
        <v>1160</v>
      </c>
      <c r="D652" s="190" t="s">
        <v>156</v>
      </c>
      <c r="E652" s="191" t="s">
        <v>1161</v>
      </c>
      <c r="F652" s="192" t="s">
        <v>1162</v>
      </c>
      <c r="G652" s="193" t="s">
        <v>198</v>
      </c>
      <c r="H652" s="194">
        <v>19.504999999999999</v>
      </c>
      <c r="I652" s="195"/>
      <c r="J652" s="196">
        <f>ROUND(I652*H652,0)</f>
        <v>0</v>
      </c>
      <c r="K652" s="192" t="s">
        <v>160</v>
      </c>
      <c r="L652" s="38"/>
      <c r="M652" s="197" t="s">
        <v>1</v>
      </c>
      <c r="N652" s="198" t="s">
        <v>43</v>
      </c>
      <c r="O652" s="70"/>
      <c r="P652" s="199">
        <f>O652*H652</f>
        <v>0</v>
      </c>
      <c r="Q652" s="199">
        <v>2.0000000000000001E-4</v>
      </c>
      <c r="R652" s="199">
        <f>Q652*H652</f>
        <v>3.901E-3</v>
      </c>
      <c r="S652" s="199">
        <v>0</v>
      </c>
      <c r="T652" s="200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201" t="s">
        <v>238</v>
      </c>
      <c r="AT652" s="201" t="s">
        <v>156</v>
      </c>
      <c r="AU652" s="201" t="s">
        <v>87</v>
      </c>
      <c r="AY652" s="16" t="s">
        <v>154</v>
      </c>
      <c r="BE652" s="202">
        <f>IF(N652="základní",J652,0)</f>
        <v>0</v>
      </c>
      <c r="BF652" s="202">
        <f>IF(N652="snížená",J652,0)</f>
        <v>0</v>
      </c>
      <c r="BG652" s="202">
        <f>IF(N652="zákl. přenesená",J652,0)</f>
        <v>0</v>
      </c>
      <c r="BH652" s="202">
        <f>IF(N652="sníž. přenesená",J652,0)</f>
        <v>0</v>
      </c>
      <c r="BI652" s="202">
        <f>IF(N652="nulová",J652,0)</f>
        <v>0</v>
      </c>
      <c r="BJ652" s="16" t="s">
        <v>87</v>
      </c>
      <c r="BK652" s="202">
        <f>ROUND(I652*H652,0)</f>
        <v>0</v>
      </c>
      <c r="BL652" s="16" t="s">
        <v>238</v>
      </c>
      <c r="BM652" s="201" t="s">
        <v>1163</v>
      </c>
    </row>
    <row r="653" spans="1:65" s="2" customFormat="1" ht="16.5" customHeight="1">
      <c r="A653" s="33"/>
      <c r="B653" s="34"/>
      <c r="C653" s="190" t="s">
        <v>1164</v>
      </c>
      <c r="D653" s="190" t="s">
        <v>156</v>
      </c>
      <c r="E653" s="191" t="s">
        <v>1165</v>
      </c>
      <c r="F653" s="192" t="s">
        <v>1166</v>
      </c>
      <c r="G653" s="193" t="s">
        <v>198</v>
      </c>
      <c r="H653" s="194">
        <v>19.504999999999999</v>
      </c>
      <c r="I653" s="195"/>
      <c r="J653" s="196">
        <f>ROUND(I653*H653,0)</f>
        <v>0</v>
      </c>
      <c r="K653" s="192" t="s">
        <v>160</v>
      </c>
      <c r="L653" s="38"/>
      <c r="M653" s="197" t="s">
        <v>1</v>
      </c>
      <c r="N653" s="198" t="s">
        <v>43</v>
      </c>
      <c r="O653" s="70"/>
      <c r="P653" s="199">
        <f>O653*H653</f>
        <v>0</v>
      </c>
      <c r="Q653" s="199">
        <v>2.9E-4</v>
      </c>
      <c r="R653" s="199">
        <f>Q653*H653</f>
        <v>5.6564499999999995E-3</v>
      </c>
      <c r="S653" s="199">
        <v>0</v>
      </c>
      <c r="T653" s="200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201" t="s">
        <v>238</v>
      </c>
      <c r="AT653" s="201" t="s">
        <v>156</v>
      </c>
      <c r="AU653" s="201" t="s">
        <v>87</v>
      </c>
      <c r="AY653" s="16" t="s">
        <v>154</v>
      </c>
      <c r="BE653" s="202">
        <f>IF(N653="základní",J653,0)</f>
        <v>0</v>
      </c>
      <c r="BF653" s="202">
        <f>IF(N653="snížená",J653,0)</f>
        <v>0</v>
      </c>
      <c r="BG653" s="202">
        <f>IF(N653="zákl. přenesená",J653,0)</f>
        <v>0</v>
      </c>
      <c r="BH653" s="202">
        <f>IF(N653="sníž. přenesená",J653,0)</f>
        <v>0</v>
      </c>
      <c r="BI653" s="202">
        <f>IF(N653="nulová",J653,0)</f>
        <v>0</v>
      </c>
      <c r="BJ653" s="16" t="s">
        <v>87</v>
      </c>
      <c r="BK653" s="202">
        <f>ROUND(I653*H653,0)</f>
        <v>0</v>
      </c>
      <c r="BL653" s="16" t="s">
        <v>238</v>
      </c>
      <c r="BM653" s="201" t="s">
        <v>1167</v>
      </c>
    </row>
    <row r="654" spans="1:65" s="12" customFormat="1" ht="25.9" customHeight="1">
      <c r="B654" s="174"/>
      <c r="C654" s="175"/>
      <c r="D654" s="176" t="s">
        <v>76</v>
      </c>
      <c r="E654" s="177" t="s">
        <v>1168</v>
      </c>
      <c r="F654" s="177" t="s">
        <v>1169</v>
      </c>
      <c r="G654" s="175"/>
      <c r="H654" s="175"/>
      <c r="I654" s="178"/>
      <c r="J654" s="179">
        <f>BK654</f>
        <v>0</v>
      </c>
      <c r="K654" s="175"/>
      <c r="L654" s="180"/>
      <c r="M654" s="181"/>
      <c r="N654" s="182"/>
      <c r="O654" s="182"/>
      <c r="P654" s="183">
        <f>P655+P657</f>
        <v>0</v>
      </c>
      <c r="Q654" s="182"/>
      <c r="R654" s="183">
        <f>R655+R657</f>
        <v>0</v>
      </c>
      <c r="S654" s="182"/>
      <c r="T654" s="184">
        <f>T655+T657</f>
        <v>0</v>
      </c>
      <c r="AR654" s="185" t="s">
        <v>179</v>
      </c>
      <c r="AT654" s="186" t="s">
        <v>76</v>
      </c>
      <c r="AU654" s="186" t="s">
        <v>77</v>
      </c>
      <c r="AY654" s="185" t="s">
        <v>154</v>
      </c>
      <c r="BK654" s="187">
        <f>BK655+BK657</f>
        <v>0</v>
      </c>
    </row>
    <row r="655" spans="1:65" s="12" customFormat="1" ht="22.9" customHeight="1">
      <c r="B655" s="174"/>
      <c r="C655" s="175"/>
      <c r="D655" s="176" t="s">
        <v>76</v>
      </c>
      <c r="E655" s="188" t="s">
        <v>1170</v>
      </c>
      <c r="F655" s="188" t="s">
        <v>1171</v>
      </c>
      <c r="G655" s="175"/>
      <c r="H655" s="175"/>
      <c r="I655" s="178"/>
      <c r="J655" s="189">
        <f>BK655</f>
        <v>0</v>
      </c>
      <c r="K655" s="175"/>
      <c r="L655" s="180"/>
      <c r="M655" s="181"/>
      <c r="N655" s="182"/>
      <c r="O655" s="182"/>
      <c r="P655" s="183">
        <f>P656</f>
        <v>0</v>
      </c>
      <c r="Q655" s="182"/>
      <c r="R655" s="183">
        <f>R656</f>
        <v>0</v>
      </c>
      <c r="S655" s="182"/>
      <c r="T655" s="184">
        <f>T656</f>
        <v>0</v>
      </c>
      <c r="AR655" s="185" t="s">
        <v>179</v>
      </c>
      <c r="AT655" s="186" t="s">
        <v>76</v>
      </c>
      <c r="AU655" s="186" t="s">
        <v>8</v>
      </c>
      <c r="AY655" s="185" t="s">
        <v>154</v>
      </c>
      <c r="BK655" s="187">
        <f>BK656</f>
        <v>0</v>
      </c>
    </row>
    <row r="656" spans="1:65" s="2" customFormat="1" ht="16.5" customHeight="1">
      <c r="A656" s="33"/>
      <c r="B656" s="34"/>
      <c r="C656" s="190" t="s">
        <v>1172</v>
      </c>
      <c r="D656" s="190" t="s">
        <v>156</v>
      </c>
      <c r="E656" s="191" t="s">
        <v>1173</v>
      </c>
      <c r="F656" s="192" t="s">
        <v>1174</v>
      </c>
      <c r="G656" s="193" t="s">
        <v>1175</v>
      </c>
      <c r="H656" s="194">
        <v>1</v>
      </c>
      <c r="I656" s="195"/>
      <c r="J656" s="196">
        <f>ROUND(I656*H656,0)</f>
        <v>0</v>
      </c>
      <c r="K656" s="192" t="s">
        <v>1176</v>
      </c>
      <c r="L656" s="38"/>
      <c r="M656" s="197" t="s">
        <v>1</v>
      </c>
      <c r="N656" s="198" t="s">
        <v>43</v>
      </c>
      <c r="O656" s="70"/>
      <c r="P656" s="199">
        <f>O656*H656</f>
        <v>0</v>
      </c>
      <c r="Q656" s="199">
        <v>0</v>
      </c>
      <c r="R656" s="199">
        <f>Q656*H656</f>
        <v>0</v>
      </c>
      <c r="S656" s="199">
        <v>0</v>
      </c>
      <c r="T656" s="200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201" t="s">
        <v>1177</v>
      </c>
      <c r="AT656" s="201" t="s">
        <v>156</v>
      </c>
      <c r="AU656" s="201" t="s">
        <v>87</v>
      </c>
      <c r="AY656" s="16" t="s">
        <v>154</v>
      </c>
      <c r="BE656" s="202">
        <f>IF(N656="základní",J656,0)</f>
        <v>0</v>
      </c>
      <c r="BF656" s="202">
        <f>IF(N656="snížená",J656,0)</f>
        <v>0</v>
      </c>
      <c r="BG656" s="202">
        <f>IF(N656="zákl. přenesená",J656,0)</f>
        <v>0</v>
      </c>
      <c r="BH656" s="202">
        <f>IF(N656="sníž. přenesená",J656,0)</f>
        <v>0</v>
      </c>
      <c r="BI656" s="202">
        <f>IF(N656="nulová",J656,0)</f>
        <v>0</v>
      </c>
      <c r="BJ656" s="16" t="s">
        <v>87</v>
      </c>
      <c r="BK656" s="202">
        <f>ROUND(I656*H656,0)</f>
        <v>0</v>
      </c>
      <c r="BL656" s="16" t="s">
        <v>1177</v>
      </c>
      <c r="BM656" s="201" t="s">
        <v>1178</v>
      </c>
    </row>
    <row r="657" spans="1:65" s="12" customFormat="1" ht="22.9" customHeight="1">
      <c r="B657" s="174"/>
      <c r="C657" s="175"/>
      <c r="D657" s="176" t="s">
        <v>76</v>
      </c>
      <c r="E657" s="188" t="s">
        <v>1179</v>
      </c>
      <c r="F657" s="188" t="s">
        <v>1180</v>
      </c>
      <c r="G657" s="175"/>
      <c r="H657" s="175"/>
      <c r="I657" s="178"/>
      <c r="J657" s="189">
        <f>BK657</f>
        <v>0</v>
      </c>
      <c r="K657" s="175"/>
      <c r="L657" s="180"/>
      <c r="M657" s="181"/>
      <c r="N657" s="182"/>
      <c r="O657" s="182"/>
      <c r="P657" s="183">
        <f>SUM(P658:P659)</f>
        <v>0</v>
      </c>
      <c r="Q657" s="182"/>
      <c r="R657" s="183">
        <f>SUM(R658:R659)</f>
        <v>0</v>
      </c>
      <c r="S657" s="182"/>
      <c r="T657" s="184">
        <f>SUM(T658:T659)</f>
        <v>0</v>
      </c>
      <c r="AR657" s="185" t="s">
        <v>179</v>
      </c>
      <c r="AT657" s="186" t="s">
        <v>76</v>
      </c>
      <c r="AU657" s="186" t="s">
        <v>8</v>
      </c>
      <c r="AY657" s="185" t="s">
        <v>154</v>
      </c>
      <c r="BK657" s="187">
        <f>SUM(BK658:BK659)</f>
        <v>0</v>
      </c>
    </row>
    <row r="658" spans="1:65" s="2" customFormat="1" ht="16.5" customHeight="1">
      <c r="A658" s="33"/>
      <c r="B658" s="34"/>
      <c r="C658" s="190" t="s">
        <v>1181</v>
      </c>
      <c r="D658" s="190" t="s">
        <v>156</v>
      </c>
      <c r="E658" s="191" t="s">
        <v>1182</v>
      </c>
      <c r="F658" s="192" t="s">
        <v>1180</v>
      </c>
      <c r="G658" s="193" t="s">
        <v>1175</v>
      </c>
      <c r="H658" s="194">
        <v>1</v>
      </c>
      <c r="I658" s="195"/>
      <c r="J658" s="196">
        <f>ROUND(I658*H658,0)</f>
        <v>0</v>
      </c>
      <c r="K658" s="192" t="s">
        <v>1176</v>
      </c>
      <c r="L658" s="38"/>
      <c r="M658" s="197" t="s">
        <v>1</v>
      </c>
      <c r="N658" s="198" t="s">
        <v>43</v>
      </c>
      <c r="O658" s="70"/>
      <c r="P658" s="199">
        <f>O658*H658</f>
        <v>0</v>
      </c>
      <c r="Q658" s="199">
        <v>0</v>
      </c>
      <c r="R658" s="199">
        <f>Q658*H658</f>
        <v>0</v>
      </c>
      <c r="S658" s="199">
        <v>0</v>
      </c>
      <c r="T658" s="200">
        <f>S658*H658</f>
        <v>0</v>
      </c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R658" s="201" t="s">
        <v>1177</v>
      </c>
      <c r="AT658" s="201" t="s">
        <v>156</v>
      </c>
      <c r="AU658" s="201" t="s">
        <v>87</v>
      </c>
      <c r="AY658" s="16" t="s">
        <v>154</v>
      </c>
      <c r="BE658" s="202">
        <f>IF(N658="základní",J658,0)</f>
        <v>0</v>
      </c>
      <c r="BF658" s="202">
        <f>IF(N658="snížená",J658,0)</f>
        <v>0</v>
      </c>
      <c r="BG658" s="202">
        <f>IF(N658="zákl. přenesená",J658,0)</f>
        <v>0</v>
      </c>
      <c r="BH658" s="202">
        <f>IF(N658="sníž. přenesená",J658,0)</f>
        <v>0</v>
      </c>
      <c r="BI658" s="202">
        <f>IF(N658="nulová",J658,0)</f>
        <v>0</v>
      </c>
      <c r="BJ658" s="16" t="s">
        <v>87</v>
      </c>
      <c r="BK658" s="202">
        <f>ROUND(I658*H658,0)</f>
        <v>0</v>
      </c>
      <c r="BL658" s="16" t="s">
        <v>1177</v>
      </c>
      <c r="BM658" s="201" t="s">
        <v>1183</v>
      </c>
    </row>
    <row r="659" spans="1:65" s="2" customFormat="1" ht="24">
      <c r="A659" s="33"/>
      <c r="B659" s="34"/>
      <c r="C659" s="190" t="s">
        <v>1184</v>
      </c>
      <c r="D659" s="190" t="s">
        <v>156</v>
      </c>
      <c r="E659" s="191" t="s">
        <v>1185</v>
      </c>
      <c r="F659" s="192" t="s">
        <v>1186</v>
      </c>
      <c r="G659" s="193" t="s">
        <v>1175</v>
      </c>
      <c r="H659" s="194">
        <v>1</v>
      </c>
      <c r="I659" s="195"/>
      <c r="J659" s="196">
        <f>ROUND(I659*H659,0)</f>
        <v>0</v>
      </c>
      <c r="K659" s="192" t="s">
        <v>1176</v>
      </c>
      <c r="L659" s="38"/>
      <c r="M659" s="236" t="s">
        <v>1</v>
      </c>
      <c r="N659" s="237" t="s">
        <v>43</v>
      </c>
      <c r="O659" s="238"/>
      <c r="P659" s="239">
        <f>O659*H659</f>
        <v>0</v>
      </c>
      <c r="Q659" s="239">
        <v>0</v>
      </c>
      <c r="R659" s="239">
        <f>Q659*H659</f>
        <v>0</v>
      </c>
      <c r="S659" s="239">
        <v>0</v>
      </c>
      <c r="T659" s="240">
        <f>S659*H659</f>
        <v>0</v>
      </c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R659" s="201" t="s">
        <v>1177</v>
      </c>
      <c r="AT659" s="201" t="s">
        <v>156</v>
      </c>
      <c r="AU659" s="201" t="s">
        <v>87</v>
      </c>
      <c r="AY659" s="16" t="s">
        <v>154</v>
      </c>
      <c r="BE659" s="202">
        <f>IF(N659="základní",J659,0)</f>
        <v>0</v>
      </c>
      <c r="BF659" s="202">
        <f>IF(N659="snížená",J659,0)</f>
        <v>0</v>
      </c>
      <c r="BG659" s="202">
        <f>IF(N659="zákl. přenesená",J659,0)</f>
        <v>0</v>
      </c>
      <c r="BH659" s="202">
        <f>IF(N659="sníž. přenesená",J659,0)</f>
        <v>0</v>
      </c>
      <c r="BI659" s="202">
        <f>IF(N659="nulová",J659,0)</f>
        <v>0</v>
      </c>
      <c r="BJ659" s="16" t="s">
        <v>87</v>
      </c>
      <c r="BK659" s="202">
        <f>ROUND(I659*H659,0)</f>
        <v>0</v>
      </c>
      <c r="BL659" s="16" t="s">
        <v>1177</v>
      </c>
      <c r="BM659" s="201" t="s">
        <v>1187</v>
      </c>
    </row>
    <row r="660" spans="1:65" s="2" customFormat="1" ht="6.95" customHeight="1">
      <c r="A660" s="33"/>
      <c r="B660" s="53"/>
      <c r="C660" s="54"/>
      <c r="D660" s="54"/>
      <c r="E660" s="54"/>
      <c r="F660" s="54"/>
      <c r="G660" s="54"/>
      <c r="H660" s="54"/>
      <c r="I660" s="54"/>
      <c r="J660" s="54"/>
      <c r="K660" s="54"/>
      <c r="L660" s="38"/>
      <c r="M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</row>
  </sheetData>
  <sheetProtection algorithmName="SHA-512" hashValue="HRP/ka80XKx/HJo/punfnvLBeQXLrBgEEvAuhO1pbEPCflORXlprW7u9mJCITfJkYkoVhVdbgWI4yRdWIDo+vQ==" saltValue="SoCxJ2MJVCVTSWK9ONrkyHbtX3m2pXtE3KqlDBzvpDvTCOinvj++Eea7q2ZXXgNVxw19oVISF7kvUtM62FFufg==" spinCount="100000" sheet="1" objects="1" scenarios="1" formatColumns="0" formatRows="0" autoFilter="0"/>
  <autoFilter ref="C142:K659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91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5" customHeight="1">
      <c r="B4" s="19"/>
      <c r="D4" s="116" t="s">
        <v>104</v>
      </c>
      <c r="L4" s="19"/>
      <c r="M4" s="11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6" t="str">
        <f>'Rekapitulace stavby'!K6</f>
        <v>SUŠICE, zateplení panelových domů č.p. 1163-1168, ul. Kaštanová</v>
      </c>
      <c r="F7" s="287"/>
      <c r="G7" s="287"/>
      <c r="H7" s="287"/>
      <c r="L7" s="19"/>
    </row>
    <row r="8" spans="1:46" s="1" customFormat="1" ht="12" customHeight="1">
      <c r="B8" s="19"/>
      <c r="D8" s="118" t="s">
        <v>105</v>
      </c>
      <c r="L8" s="19"/>
    </row>
    <row r="9" spans="1:46" s="2" customFormat="1" ht="16.5" customHeight="1">
      <c r="A9" s="33"/>
      <c r="B9" s="38"/>
      <c r="C9" s="33"/>
      <c r="D9" s="33"/>
      <c r="E9" s="286" t="s">
        <v>106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1188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8" t="s">
        <v>1189</v>
      </c>
      <c r="F11" s="289"/>
      <c r="G11" s="289"/>
      <c r="H11" s="28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19</v>
      </c>
      <c r="E13" s="33"/>
      <c r="F13" s="109" t="s">
        <v>1</v>
      </c>
      <c r="G13" s="33"/>
      <c r="H13" s="33"/>
      <c r="I13" s="118" t="s">
        <v>20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21</v>
      </c>
      <c r="E14" s="33"/>
      <c r="F14" s="109" t="s">
        <v>22</v>
      </c>
      <c r="G14" s="33"/>
      <c r="H14" s="33"/>
      <c r="I14" s="118" t="s">
        <v>23</v>
      </c>
      <c r="J14" s="119" t="str">
        <f>'Rekapitulace stavby'!AN8</f>
        <v>3. 9. 2020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25</v>
      </c>
      <c r="E16" s="33"/>
      <c r="F16" s="33"/>
      <c r="G16" s="33"/>
      <c r="H16" s="33"/>
      <c r="I16" s="118" t="s">
        <v>26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29</v>
      </c>
      <c r="E19" s="33"/>
      <c r="F19" s="33"/>
      <c r="G19" s="33"/>
      <c r="H19" s="33"/>
      <c r="I19" s="118" t="s">
        <v>26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0" t="str">
        <f>'Rekapitulace stavby'!E14</f>
        <v>Vyplň údaj</v>
      </c>
      <c r="F20" s="291"/>
      <c r="G20" s="291"/>
      <c r="H20" s="291"/>
      <c r="I20" s="118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31</v>
      </c>
      <c r="E22" s="33"/>
      <c r="F22" s="33"/>
      <c r="G22" s="33"/>
      <c r="H22" s="33"/>
      <c r="I22" s="118" t="s">
        <v>26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32</v>
      </c>
      <c r="F23" s="33"/>
      <c r="G23" s="33"/>
      <c r="H23" s="33"/>
      <c r="I23" s="118" t="s">
        <v>28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34</v>
      </c>
      <c r="E25" s="33"/>
      <c r="F25" s="33"/>
      <c r="G25" s="33"/>
      <c r="H25" s="33"/>
      <c r="I25" s="118" t="s">
        <v>26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35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2" t="s">
        <v>1</v>
      </c>
      <c r="F29" s="292"/>
      <c r="G29" s="292"/>
      <c r="H29" s="29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ROUND(J125, 0)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ROUND((SUM(BE125:BE169)),  0)</f>
        <v>0</v>
      </c>
      <c r="G35" s="33"/>
      <c r="H35" s="33"/>
      <c r="I35" s="129">
        <v>0.21</v>
      </c>
      <c r="J35" s="128">
        <f>ROUND(((SUM(BE125:BE169))*I35),  0)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ROUND((SUM(BF125:BF169)),  0)</f>
        <v>0</v>
      </c>
      <c r="G36" s="33"/>
      <c r="H36" s="33"/>
      <c r="I36" s="129">
        <v>0.15</v>
      </c>
      <c r="J36" s="128">
        <f>ROUND(((SUM(BF125:BF169))*I36),  0)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ROUND((SUM(BG125:BG169)),  0)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ROUND((SUM(BH125:BH169)),  0)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ROUND((SUM(BI125:BI169)),  0)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3" t="str">
        <f>E7</f>
        <v>SUŠICE, zateplení panelových domů č.p. 1163-1168, ul. Kaštanová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3" t="s">
        <v>106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1188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1" t="str">
        <f>E11</f>
        <v>011 - BD č.p. 1163-1164 - elektroinstalace</v>
      </c>
      <c r="F89" s="295"/>
      <c r="G89" s="295"/>
      <c r="H89" s="295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21</v>
      </c>
      <c r="D91" s="35"/>
      <c r="E91" s="35"/>
      <c r="F91" s="26" t="str">
        <f>F14</f>
        <v>Sušice</v>
      </c>
      <c r="G91" s="35"/>
      <c r="H91" s="35"/>
      <c r="I91" s="28" t="s">
        <v>23</v>
      </c>
      <c r="J91" s="65" t="str">
        <f>IF(J14="","",J14)</f>
        <v>3. 9. 2020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25</v>
      </c>
      <c r="D93" s="35"/>
      <c r="E93" s="35"/>
      <c r="F93" s="26" t="str">
        <f>E17</f>
        <v>Město Sušice</v>
      </c>
      <c r="G93" s="35"/>
      <c r="H93" s="35"/>
      <c r="I93" s="28" t="s">
        <v>31</v>
      </c>
      <c r="J93" s="31" t="str">
        <f>E23</f>
        <v>Ing. Jan Prášek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5"/>
      <c r="E94" s="35"/>
      <c r="F94" s="26" t="str">
        <f>IF(E20="","",E20)</f>
        <v>Vyplň údaj</v>
      </c>
      <c r="G94" s="35"/>
      <c r="H94" s="35"/>
      <c r="I94" s="28" t="s">
        <v>34</v>
      </c>
      <c r="J94" s="31" t="str">
        <f>E26</f>
        <v>Pavel Hrba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108</v>
      </c>
      <c r="D96" s="149"/>
      <c r="E96" s="149"/>
      <c r="F96" s="149"/>
      <c r="G96" s="149"/>
      <c r="H96" s="149"/>
      <c r="I96" s="149"/>
      <c r="J96" s="150" t="s">
        <v>109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110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111</v>
      </c>
    </row>
    <row r="99" spans="1:47" s="9" customFormat="1" ht="24.95" customHeight="1">
      <c r="B99" s="152"/>
      <c r="C99" s="153"/>
      <c r="D99" s="154" t="s">
        <v>1190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1191</v>
      </c>
      <c r="E100" s="155"/>
      <c r="F100" s="155"/>
      <c r="G100" s="155"/>
      <c r="H100" s="155"/>
      <c r="I100" s="155"/>
      <c r="J100" s="156">
        <f>J129</f>
        <v>0</v>
      </c>
      <c r="K100" s="153"/>
      <c r="L100" s="157"/>
    </row>
    <row r="101" spans="1:47" s="9" customFormat="1" ht="24.95" customHeight="1">
      <c r="B101" s="152"/>
      <c r="C101" s="153"/>
      <c r="D101" s="154" t="s">
        <v>1192</v>
      </c>
      <c r="E101" s="155"/>
      <c r="F101" s="155"/>
      <c r="G101" s="155"/>
      <c r="H101" s="155"/>
      <c r="I101" s="155"/>
      <c r="J101" s="156">
        <f>J136</f>
        <v>0</v>
      </c>
      <c r="K101" s="153"/>
      <c r="L101" s="157"/>
    </row>
    <row r="102" spans="1:47" s="9" customFormat="1" ht="24.95" customHeight="1">
      <c r="B102" s="152"/>
      <c r="C102" s="153"/>
      <c r="D102" s="154" t="s">
        <v>1193</v>
      </c>
      <c r="E102" s="155"/>
      <c r="F102" s="155"/>
      <c r="G102" s="155"/>
      <c r="H102" s="155"/>
      <c r="I102" s="155"/>
      <c r="J102" s="156">
        <f>J140</f>
        <v>0</v>
      </c>
      <c r="K102" s="153"/>
      <c r="L102" s="157"/>
    </row>
    <row r="103" spans="1:47" s="9" customFormat="1" ht="24.95" customHeight="1">
      <c r="B103" s="152"/>
      <c r="C103" s="153"/>
      <c r="D103" s="154" t="s">
        <v>1194</v>
      </c>
      <c r="E103" s="155"/>
      <c r="F103" s="155"/>
      <c r="G103" s="155"/>
      <c r="H103" s="155"/>
      <c r="I103" s="155"/>
      <c r="J103" s="156">
        <f>J164</f>
        <v>0</v>
      </c>
      <c r="K103" s="153"/>
      <c r="L103" s="157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139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3" t="str">
        <f>E7</f>
        <v>SUŠICE, zateplení panelových domů č.p. 1163-1168, ul. Kaštanová</v>
      </c>
      <c r="F113" s="294"/>
      <c r="G113" s="294"/>
      <c r="H113" s="294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105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3" t="s">
        <v>106</v>
      </c>
      <c r="F115" s="295"/>
      <c r="G115" s="295"/>
      <c r="H115" s="29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1188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1" t="str">
        <f>E11</f>
        <v>011 - BD č.p. 1163-1164 - elektroinstalace</v>
      </c>
      <c r="F117" s="295"/>
      <c r="G117" s="295"/>
      <c r="H117" s="29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21</v>
      </c>
      <c r="D119" s="35"/>
      <c r="E119" s="35"/>
      <c r="F119" s="26" t="str">
        <f>F14</f>
        <v>Sušice</v>
      </c>
      <c r="G119" s="35"/>
      <c r="H119" s="35"/>
      <c r="I119" s="28" t="s">
        <v>23</v>
      </c>
      <c r="J119" s="65" t="str">
        <f>IF(J14="","",J14)</f>
        <v>3. 9. 2020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25</v>
      </c>
      <c r="D121" s="35"/>
      <c r="E121" s="35"/>
      <c r="F121" s="26" t="str">
        <f>E17</f>
        <v>Město Sušice</v>
      </c>
      <c r="G121" s="35"/>
      <c r="H121" s="35"/>
      <c r="I121" s="28" t="s">
        <v>31</v>
      </c>
      <c r="J121" s="31" t="str">
        <f>E23</f>
        <v>Ing. Jan Prášek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29</v>
      </c>
      <c r="D122" s="35"/>
      <c r="E122" s="35"/>
      <c r="F122" s="26" t="str">
        <f>IF(E20="","",E20)</f>
        <v>Vyplň údaj</v>
      </c>
      <c r="G122" s="35"/>
      <c r="H122" s="35"/>
      <c r="I122" s="28" t="s">
        <v>34</v>
      </c>
      <c r="J122" s="31" t="str">
        <f>E26</f>
        <v>Pavel Hrba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140</v>
      </c>
      <c r="D124" s="166" t="s">
        <v>62</v>
      </c>
      <c r="E124" s="166" t="s">
        <v>58</v>
      </c>
      <c r="F124" s="166" t="s">
        <v>59</v>
      </c>
      <c r="G124" s="166" t="s">
        <v>141</v>
      </c>
      <c r="H124" s="166" t="s">
        <v>142</v>
      </c>
      <c r="I124" s="166" t="s">
        <v>143</v>
      </c>
      <c r="J124" s="166" t="s">
        <v>109</v>
      </c>
      <c r="K124" s="167" t="s">
        <v>144</v>
      </c>
      <c r="L124" s="168"/>
      <c r="M124" s="74" t="s">
        <v>1</v>
      </c>
      <c r="N124" s="75" t="s">
        <v>41</v>
      </c>
      <c r="O124" s="75" t="s">
        <v>145</v>
      </c>
      <c r="P124" s="75" t="s">
        <v>146</v>
      </c>
      <c r="Q124" s="75" t="s">
        <v>147</v>
      </c>
      <c r="R124" s="75" t="s">
        <v>148</v>
      </c>
      <c r="S124" s="75" t="s">
        <v>149</v>
      </c>
      <c r="T124" s="76" t="s">
        <v>150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151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P126+P129+P136+P140+P164</f>
        <v>0</v>
      </c>
      <c r="Q125" s="78"/>
      <c r="R125" s="171">
        <f>R126+R129+R136+R140+R164</f>
        <v>0</v>
      </c>
      <c r="S125" s="78"/>
      <c r="T125" s="172">
        <f>T126+T129+T136+T140+T164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76</v>
      </c>
      <c r="AU125" s="16" t="s">
        <v>111</v>
      </c>
      <c r="BK125" s="173">
        <f>BK126+BK129+BK136+BK140+BK164</f>
        <v>0</v>
      </c>
    </row>
    <row r="126" spans="1:65" s="12" customFormat="1" ht="25.9" customHeight="1">
      <c r="B126" s="174"/>
      <c r="C126" s="175"/>
      <c r="D126" s="176" t="s">
        <v>76</v>
      </c>
      <c r="E126" s="177" t="s">
        <v>1195</v>
      </c>
      <c r="F126" s="177" t="s">
        <v>1196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SUM(P127:P128)</f>
        <v>0</v>
      </c>
      <c r="Q126" s="182"/>
      <c r="R126" s="183">
        <f>SUM(R127:R128)</f>
        <v>0</v>
      </c>
      <c r="S126" s="182"/>
      <c r="T126" s="184">
        <f>SUM(T127:T128)</f>
        <v>0</v>
      </c>
      <c r="AR126" s="185" t="s">
        <v>87</v>
      </c>
      <c r="AT126" s="186" t="s">
        <v>76</v>
      </c>
      <c r="AU126" s="186" t="s">
        <v>77</v>
      </c>
      <c r="AY126" s="185" t="s">
        <v>154</v>
      </c>
      <c r="BK126" s="187">
        <f>SUM(BK127:BK128)</f>
        <v>0</v>
      </c>
    </row>
    <row r="127" spans="1:65" s="2" customFormat="1" ht="16.5" customHeight="1">
      <c r="A127" s="33"/>
      <c r="B127" s="34"/>
      <c r="C127" s="215" t="s">
        <v>8</v>
      </c>
      <c r="D127" s="215" t="s">
        <v>270</v>
      </c>
      <c r="E127" s="216" t="s">
        <v>1197</v>
      </c>
      <c r="F127" s="217" t="s">
        <v>1198</v>
      </c>
      <c r="G127" s="218" t="s">
        <v>637</v>
      </c>
      <c r="H127" s="219">
        <v>1</v>
      </c>
      <c r="I127" s="220"/>
      <c r="J127" s="221">
        <f>ROUND(I127*H127,0)</f>
        <v>0</v>
      </c>
      <c r="K127" s="217" t="s">
        <v>1</v>
      </c>
      <c r="L127" s="222"/>
      <c r="M127" s="223" t="s">
        <v>1</v>
      </c>
      <c r="N127" s="224" t="s">
        <v>43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324</v>
      </c>
      <c r="AT127" s="201" t="s">
        <v>270</v>
      </c>
      <c r="AU127" s="201" t="s">
        <v>8</v>
      </c>
      <c r="AY127" s="16" t="s">
        <v>154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87</v>
      </c>
      <c r="BK127" s="202">
        <f>ROUND(I127*H127,0)</f>
        <v>0</v>
      </c>
      <c r="BL127" s="16" t="s">
        <v>238</v>
      </c>
      <c r="BM127" s="201" t="s">
        <v>1199</v>
      </c>
    </row>
    <row r="128" spans="1:65" s="2" customFormat="1" ht="16.5" customHeight="1">
      <c r="A128" s="33"/>
      <c r="B128" s="34"/>
      <c r="C128" s="190" t="s">
        <v>87</v>
      </c>
      <c r="D128" s="190" t="s">
        <v>156</v>
      </c>
      <c r="E128" s="191" t="s">
        <v>1200</v>
      </c>
      <c r="F128" s="192" t="s">
        <v>1201</v>
      </c>
      <c r="G128" s="193" t="s">
        <v>1202</v>
      </c>
      <c r="H128" s="194">
        <v>1</v>
      </c>
      <c r="I128" s="195"/>
      <c r="J128" s="196">
        <f>ROUND(I128*H128,0)</f>
        <v>0</v>
      </c>
      <c r="K128" s="192" t="s">
        <v>1</v>
      </c>
      <c r="L128" s="38"/>
      <c r="M128" s="197" t="s">
        <v>1</v>
      </c>
      <c r="N128" s="198" t="s">
        <v>43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238</v>
      </c>
      <c r="AT128" s="201" t="s">
        <v>156</v>
      </c>
      <c r="AU128" s="201" t="s">
        <v>8</v>
      </c>
      <c r="AY128" s="16" t="s">
        <v>154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87</v>
      </c>
      <c r="BK128" s="202">
        <f>ROUND(I128*H128,0)</f>
        <v>0</v>
      </c>
      <c r="BL128" s="16" t="s">
        <v>238</v>
      </c>
      <c r="BM128" s="201" t="s">
        <v>1203</v>
      </c>
    </row>
    <row r="129" spans="1:65" s="12" customFormat="1" ht="25.9" customHeight="1">
      <c r="B129" s="174"/>
      <c r="C129" s="175"/>
      <c r="D129" s="176" t="s">
        <v>76</v>
      </c>
      <c r="E129" s="177" t="s">
        <v>1204</v>
      </c>
      <c r="F129" s="177" t="s">
        <v>1205</v>
      </c>
      <c r="G129" s="175"/>
      <c r="H129" s="175"/>
      <c r="I129" s="178"/>
      <c r="J129" s="179">
        <f>BK129</f>
        <v>0</v>
      </c>
      <c r="K129" s="175"/>
      <c r="L129" s="180"/>
      <c r="M129" s="181"/>
      <c r="N129" s="182"/>
      <c r="O129" s="182"/>
      <c r="P129" s="183">
        <f>SUM(P130:P135)</f>
        <v>0</v>
      </c>
      <c r="Q129" s="182"/>
      <c r="R129" s="183">
        <f>SUM(R130:R135)</f>
        <v>0</v>
      </c>
      <c r="S129" s="182"/>
      <c r="T129" s="184">
        <f>SUM(T130:T135)</f>
        <v>0</v>
      </c>
      <c r="AR129" s="185" t="s">
        <v>87</v>
      </c>
      <c r="AT129" s="186" t="s">
        <v>76</v>
      </c>
      <c r="AU129" s="186" t="s">
        <v>77</v>
      </c>
      <c r="AY129" s="185" t="s">
        <v>154</v>
      </c>
      <c r="BK129" s="187">
        <f>SUM(BK130:BK135)</f>
        <v>0</v>
      </c>
    </row>
    <row r="130" spans="1:65" s="2" customFormat="1" ht="16.5" customHeight="1">
      <c r="A130" s="33"/>
      <c r="B130" s="34"/>
      <c r="C130" s="215" t="s">
        <v>170</v>
      </c>
      <c r="D130" s="215" t="s">
        <v>270</v>
      </c>
      <c r="E130" s="216" t="s">
        <v>1206</v>
      </c>
      <c r="F130" s="217" t="s">
        <v>1207</v>
      </c>
      <c r="G130" s="218" t="s">
        <v>637</v>
      </c>
      <c r="H130" s="219">
        <v>1</v>
      </c>
      <c r="I130" s="220"/>
      <c r="J130" s="221">
        <f t="shared" ref="J130:J135" si="0">ROUND(I130*H130,0)</f>
        <v>0</v>
      </c>
      <c r="K130" s="217" t="s">
        <v>1</v>
      </c>
      <c r="L130" s="222"/>
      <c r="M130" s="223" t="s">
        <v>1</v>
      </c>
      <c r="N130" s="224" t="s">
        <v>43</v>
      </c>
      <c r="O130" s="70"/>
      <c r="P130" s="199">
        <f t="shared" ref="P130:P135" si="1">O130*H130</f>
        <v>0</v>
      </c>
      <c r="Q130" s="199">
        <v>0</v>
      </c>
      <c r="R130" s="199">
        <f t="shared" ref="R130:R135" si="2">Q130*H130</f>
        <v>0</v>
      </c>
      <c r="S130" s="199">
        <v>0</v>
      </c>
      <c r="T130" s="200">
        <f t="shared" ref="T130:T135" si="3"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324</v>
      </c>
      <c r="AT130" s="201" t="s">
        <v>270</v>
      </c>
      <c r="AU130" s="201" t="s">
        <v>8</v>
      </c>
      <c r="AY130" s="16" t="s">
        <v>154</v>
      </c>
      <c r="BE130" s="202">
        <f t="shared" ref="BE130:BE135" si="4">IF(N130="základní",J130,0)</f>
        <v>0</v>
      </c>
      <c r="BF130" s="202">
        <f t="shared" ref="BF130:BF135" si="5">IF(N130="snížená",J130,0)</f>
        <v>0</v>
      </c>
      <c r="BG130" s="202">
        <f t="shared" ref="BG130:BG135" si="6">IF(N130="zákl. přenesená",J130,0)</f>
        <v>0</v>
      </c>
      <c r="BH130" s="202">
        <f t="shared" ref="BH130:BH135" si="7">IF(N130="sníž. přenesená",J130,0)</f>
        <v>0</v>
      </c>
      <c r="BI130" s="202">
        <f t="shared" ref="BI130:BI135" si="8">IF(N130="nulová",J130,0)</f>
        <v>0</v>
      </c>
      <c r="BJ130" s="16" t="s">
        <v>87</v>
      </c>
      <c r="BK130" s="202">
        <f t="shared" ref="BK130:BK135" si="9">ROUND(I130*H130,0)</f>
        <v>0</v>
      </c>
      <c r="BL130" s="16" t="s">
        <v>238</v>
      </c>
      <c r="BM130" s="201" t="s">
        <v>1208</v>
      </c>
    </row>
    <row r="131" spans="1:65" s="2" customFormat="1" ht="16.5" customHeight="1">
      <c r="A131" s="33"/>
      <c r="B131" s="34"/>
      <c r="C131" s="215" t="s">
        <v>161</v>
      </c>
      <c r="D131" s="215" t="s">
        <v>270</v>
      </c>
      <c r="E131" s="216" t="s">
        <v>1209</v>
      </c>
      <c r="F131" s="217" t="s">
        <v>1210</v>
      </c>
      <c r="G131" s="218" t="s">
        <v>637</v>
      </c>
      <c r="H131" s="219">
        <v>1</v>
      </c>
      <c r="I131" s="220"/>
      <c r="J131" s="221">
        <f t="shared" si="0"/>
        <v>0</v>
      </c>
      <c r="K131" s="217" t="s">
        <v>1</v>
      </c>
      <c r="L131" s="222"/>
      <c r="M131" s="223" t="s">
        <v>1</v>
      </c>
      <c r="N131" s="224" t="s">
        <v>43</v>
      </c>
      <c r="O131" s="70"/>
      <c r="P131" s="199">
        <f t="shared" si="1"/>
        <v>0</v>
      </c>
      <c r="Q131" s="199">
        <v>0</v>
      </c>
      <c r="R131" s="199">
        <f t="shared" si="2"/>
        <v>0</v>
      </c>
      <c r="S131" s="199">
        <v>0</v>
      </c>
      <c r="T131" s="200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324</v>
      </c>
      <c r="AT131" s="201" t="s">
        <v>270</v>
      </c>
      <c r="AU131" s="201" t="s">
        <v>8</v>
      </c>
      <c r="AY131" s="16" t="s">
        <v>154</v>
      </c>
      <c r="BE131" s="202">
        <f t="shared" si="4"/>
        <v>0</v>
      </c>
      <c r="BF131" s="202">
        <f t="shared" si="5"/>
        <v>0</v>
      </c>
      <c r="BG131" s="202">
        <f t="shared" si="6"/>
        <v>0</v>
      </c>
      <c r="BH131" s="202">
        <f t="shared" si="7"/>
        <v>0</v>
      </c>
      <c r="BI131" s="202">
        <f t="shared" si="8"/>
        <v>0</v>
      </c>
      <c r="BJ131" s="16" t="s">
        <v>87</v>
      </c>
      <c r="BK131" s="202">
        <f t="shared" si="9"/>
        <v>0</v>
      </c>
      <c r="BL131" s="16" t="s">
        <v>238</v>
      </c>
      <c r="BM131" s="201" t="s">
        <v>1211</v>
      </c>
    </row>
    <row r="132" spans="1:65" s="2" customFormat="1" ht="16.5" customHeight="1">
      <c r="A132" s="33"/>
      <c r="B132" s="34"/>
      <c r="C132" s="215" t="s">
        <v>179</v>
      </c>
      <c r="D132" s="215" t="s">
        <v>270</v>
      </c>
      <c r="E132" s="216" t="s">
        <v>1212</v>
      </c>
      <c r="F132" s="217" t="s">
        <v>1213</v>
      </c>
      <c r="G132" s="218" t="s">
        <v>637</v>
      </c>
      <c r="H132" s="219">
        <v>1</v>
      </c>
      <c r="I132" s="220"/>
      <c r="J132" s="221">
        <f t="shared" si="0"/>
        <v>0</v>
      </c>
      <c r="K132" s="217" t="s">
        <v>1</v>
      </c>
      <c r="L132" s="222"/>
      <c r="M132" s="223" t="s">
        <v>1</v>
      </c>
      <c r="N132" s="224" t="s">
        <v>43</v>
      </c>
      <c r="O132" s="70"/>
      <c r="P132" s="199">
        <f t="shared" si="1"/>
        <v>0</v>
      </c>
      <c r="Q132" s="199">
        <v>0</v>
      </c>
      <c r="R132" s="199">
        <f t="shared" si="2"/>
        <v>0</v>
      </c>
      <c r="S132" s="199">
        <v>0</v>
      </c>
      <c r="T132" s="200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324</v>
      </c>
      <c r="AT132" s="201" t="s">
        <v>270</v>
      </c>
      <c r="AU132" s="201" t="s">
        <v>8</v>
      </c>
      <c r="AY132" s="16" t="s">
        <v>154</v>
      </c>
      <c r="BE132" s="202">
        <f t="shared" si="4"/>
        <v>0</v>
      </c>
      <c r="BF132" s="202">
        <f t="shared" si="5"/>
        <v>0</v>
      </c>
      <c r="BG132" s="202">
        <f t="shared" si="6"/>
        <v>0</v>
      </c>
      <c r="BH132" s="202">
        <f t="shared" si="7"/>
        <v>0</v>
      </c>
      <c r="BI132" s="202">
        <f t="shared" si="8"/>
        <v>0</v>
      </c>
      <c r="BJ132" s="16" t="s">
        <v>87</v>
      </c>
      <c r="BK132" s="202">
        <f t="shared" si="9"/>
        <v>0</v>
      </c>
      <c r="BL132" s="16" t="s">
        <v>238</v>
      </c>
      <c r="BM132" s="201" t="s">
        <v>1214</v>
      </c>
    </row>
    <row r="133" spans="1:65" s="2" customFormat="1" ht="16.5" customHeight="1">
      <c r="A133" s="33"/>
      <c r="B133" s="34"/>
      <c r="C133" s="215" t="s">
        <v>183</v>
      </c>
      <c r="D133" s="215" t="s">
        <v>270</v>
      </c>
      <c r="E133" s="216" t="s">
        <v>1215</v>
      </c>
      <c r="F133" s="217" t="s">
        <v>1216</v>
      </c>
      <c r="G133" s="218" t="s">
        <v>224</v>
      </c>
      <c r="H133" s="219">
        <v>11</v>
      </c>
      <c r="I133" s="220"/>
      <c r="J133" s="221">
        <f t="shared" si="0"/>
        <v>0</v>
      </c>
      <c r="K133" s="217" t="s">
        <v>1</v>
      </c>
      <c r="L133" s="222"/>
      <c r="M133" s="223" t="s">
        <v>1</v>
      </c>
      <c r="N133" s="224" t="s">
        <v>43</v>
      </c>
      <c r="O133" s="70"/>
      <c r="P133" s="199">
        <f t="shared" si="1"/>
        <v>0</v>
      </c>
      <c r="Q133" s="199">
        <v>0</v>
      </c>
      <c r="R133" s="199">
        <f t="shared" si="2"/>
        <v>0</v>
      </c>
      <c r="S133" s="199">
        <v>0</v>
      </c>
      <c r="T133" s="200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324</v>
      </c>
      <c r="AT133" s="201" t="s">
        <v>270</v>
      </c>
      <c r="AU133" s="201" t="s">
        <v>8</v>
      </c>
      <c r="AY133" s="16" t="s">
        <v>154</v>
      </c>
      <c r="BE133" s="202">
        <f t="shared" si="4"/>
        <v>0</v>
      </c>
      <c r="BF133" s="202">
        <f t="shared" si="5"/>
        <v>0</v>
      </c>
      <c r="BG133" s="202">
        <f t="shared" si="6"/>
        <v>0</v>
      </c>
      <c r="BH133" s="202">
        <f t="shared" si="7"/>
        <v>0</v>
      </c>
      <c r="BI133" s="202">
        <f t="shared" si="8"/>
        <v>0</v>
      </c>
      <c r="BJ133" s="16" t="s">
        <v>87</v>
      </c>
      <c r="BK133" s="202">
        <f t="shared" si="9"/>
        <v>0</v>
      </c>
      <c r="BL133" s="16" t="s">
        <v>238</v>
      </c>
      <c r="BM133" s="201" t="s">
        <v>1217</v>
      </c>
    </row>
    <row r="134" spans="1:65" s="2" customFormat="1" ht="16.5" customHeight="1">
      <c r="A134" s="33"/>
      <c r="B134" s="34"/>
      <c r="C134" s="215" t="s">
        <v>190</v>
      </c>
      <c r="D134" s="215" t="s">
        <v>270</v>
      </c>
      <c r="E134" s="216" t="s">
        <v>1218</v>
      </c>
      <c r="F134" s="217" t="s">
        <v>1219</v>
      </c>
      <c r="G134" s="218" t="s">
        <v>637</v>
      </c>
      <c r="H134" s="219">
        <v>2</v>
      </c>
      <c r="I134" s="220"/>
      <c r="J134" s="221">
        <f t="shared" si="0"/>
        <v>0</v>
      </c>
      <c r="K134" s="217" t="s">
        <v>1</v>
      </c>
      <c r="L134" s="222"/>
      <c r="M134" s="223" t="s">
        <v>1</v>
      </c>
      <c r="N134" s="224" t="s">
        <v>43</v>
      </c>
      <c r="O134" s="70"/>
      <c r="P134" s="199">
        <f t="shared" si="1"/>
        <v>0</v>
      </c>
      <c r="Q134" s="199">
        <v>0</v>
      </c>
      <c r="R134" s="199">
        <f t="shared" si="2"/>
        <v>0</v>
      </c>
      <c r="S134" s="199">
        <v>0</v>
      </c>
      <c r="T134" s="20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324</v>
      </c>
      <c r="AT134" s="201" t="s">
        <v>270</v>
      </c>
      <c r="AU134" s="201" t="s">
        <v>8</v>
      </c>
      <c r="AY134" s="16" t="s">
        <v>154</v>
      </c>
      <c r="BE134" s="202">
        <f t="shared" si="4"/>
        <v>0</v>
      </c>
      <c r="BF134" s="202">
        <f t="shared" si="5"/>
        <v>0</v>
      </c>
      <c r="BG134" s="202">
        <f t="shared" si="6"/>
        <v>0</v>
      </c>
      <c r="BH134" s="202">
        <f t="shared" si="7"/>
        <v>0</v>
      </c>
      <c r="BI134" s="202">
        <f t="shared" si="8"/>
        <v>0</v>
      </c>
      <c r="BJ134" s="16" t="s">
        <v>87</v>
      </c>
      <c r="BK134" s="202">
        <f t="shared" si="9"/>
        <v>0</v>
      </c>
      <c r="BL134" s="16" t="s">
        <v>238</v>
      </c>
      <c r="BM134" s="201" t="s">
        <v>1220</v>
      </c>
    </row>
    <row r="135" spans="1:65" s="2" customFormat="1" ht="16.5" customHeight="1">
      <c r="A135" s="33"/>
      <c r="B135" s="34"/>
      <c r="C135" s="190" t="s">
        <v>195</v>
      </c>
      <c r="D135" s="190" t="s">
        <v>156</v>
      </c>
      <c r="E135" s="191" t="s">
        <v>1221</v>
      </c>
      <c r="F135" s="192" t="s">
        <v>1201</v>
      </c>
      <c r="G135" s="193" t="s">
        <v>1202</v>
      </c>
      <c r="H135" s="194">
        <v>10</v>
      </c>
      <c r="I135" s="195"/>
      <c r="J135" s="196">
        <f t="shared" si="0"/>
        <v>0</v>
      </c>
      <c r="K135" s="192" t="s">
        <v>1</v>
      </c>
      <c r="L135" s="38"/>
      <c r="M135" s="197" t="s">
        <v>1</v>
      </c>
      <c r="N135" s="198" t="s">
        <v>43</v>
      </c>
      <c r="O135" s="70"/>
      <c r="P135" s="199">
        <f t="shared" si="1"/>
        <v>0</v>
      </c>
      <c r="Q135" s="199">
        <v>0</v>
      </c>
      <c r="R135" s="199">
        <f t="shared" si="2"/>
        <v>0</v>
      </c>
      <c r="S135" s="199">
        <v>0</v>
      </c>
      <c r="T135" s="20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238</v>
      </c>
      <c r="AT135" s="201" t="s">
        <v>156</v>
      </c>
      <c r="AU135" s="201" t="s">
        <v>8</v>
      </c>
      <c r="AY135" s="16" t="s">
        <v>154</v>
      </c>
      <c r="BE135" s="202">
        <f t="shared" si="4"/>
        <v>0</v>
      </c>
      <c r="BF135" s="202">
        <f t="shared" si="5"/>
        <v>0</v>
      </c>
      <c r="BG135" s="202">
        <f t="shared" si="6"/>
        <v>0</v>
      </c>
      <c r="BH135" s="202">
        <f t="shared" si="7"/>
        <v>0</v>
      </c>
      <c r="BI135" s="202">
        <f t="shared" si="8"/>
        <v>0</v>
      </c>
      <c r="BJ135" s="16" t="s">
        <v>87</v>
      </c>
      <c r="BK135" s="202">
        <f t="shared" si="9"/>
        <v>0</v>
      </c>
      <c r="BL135" s="16" t="s">
        <v>238</v>
      </c>
      <c r="BM135" s="201" t="s">
        <v>1222</v>
      </c>
    </row>
    <row r="136" spans="1:65" s="12" customFormat="1" ht="25.9" customHeight="1">
      <c r="B136" s="174"/>
      <c r="C136" s="175"/>
      <c r="D136" s="176" t="s">
        <v>76</v>
      </c>
      <c r="E136" s="177" t="s">
        <v>1223</v>
      </c>
      <c r="F136" s="177" t="s">
        <v>1224</v>
      </c>
      <c r="G136" s="175"/>
      <c r="H136" s="175"/>
      <c r="I136" s="178"/>
      <c r="J136" s="179">
        <f>BK136</f>
        <v>0</v>
      </c>
      <c r="K136" s="175"/>
      <c r="L136" s="180"/>
      <c r="M136" s="181"/>
      <c r="N136" s="182"/>
      <c r="O136" s="182"/>
      <c r="P136" s="183">
        <f>SUM(P137:P139)</f>
        <v>0</v>
      </c>
      <c r="Q136" s="182"/>
      <c r="R136" s="183">
        <f>SUM(R137:R139)</f>
        <v>0</v>
      </c>
      <c r="S136" s="182"/>
      <c r="T136" s="184">
        <f>SUM(T137:T139)</f>
        <v>0</v>
      </c>
      <c r="AR136" s="185" t="s">
        <v>87</v>
      </c>
      <c r="AT136" s="186" t="s">
        <v>76</v>
      </c>
      <c r="AU136" s="186" t="s">
        <v>77</v>
      </c>
      <c r="AY136" s="185" t="s">
        <v>154</v>
      </c>
      <c r="BK136" s="187">
        <f>SUM(BK137:BK139)</f>
        <v>0</v>
      </c>
    </row>
    <row r="137" spans="1:65" s="2" customFormat="1" ht="16.5" customHeight="1">
      <c r="A137" s="33"/>
      <c r="B137" s="34"/>
      <c r="C137" s="215" t="s">
        <v>201</v>
      </c>
      <c r="D137" s="215" t="s">
        <v>270</v>
      </c>
      <c r="E137" s="216" t="s">
        <v>1225</v>
      </c>
      <c r="F137" s="217" t="s">
        <v>1226</v>
      </c>
      <c r="G137" s="218" t="s">
        <v>224</v>
      </c>
      <c r="H137" s="219">
        <v>5</v>
      </c>
      <c r="I137" s="220"/>
      <c r="J137" s="221">
        <f>ROUND(I137*H137,0)</f>
        <v>0</v>
      </c>
      <c r="K137" s="217" t="s">
        <v>1</v>
      </c>
      <c r="L137" s="222"/>
      <c r="M137" s="223" t="s">
        <v>1</v>
      </c>
      <c r="N137" s="224" t="s">
        <v>43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324</v>
      </c>
      <c r="AT137" s="201" t="s">
        <v>270</v>
      </c>
      <c r="AU137" s="201" t="s">
        <v>8</v>
      </c>
      <c r="AY137" s="16" t="s">
        <v>154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87</v>
      </c>
      <c r="BK137" s="202">
        <f>ROUND(I137*H137,0)</f>
        <v>0</v>
      </c>
      <c r="BL137" s="16" t="s">
        <v>238</v>
      </c>
      <c r="BM137" s="201" t="s">
        <v>1227</v>
      </c>
    </row>
    <row r="138" spans="1:65" s="2" customFormat="1" ht="16.5" customHeight="1">
      <c r="A138" s="33"/>
      <c r="B138" s="34"/>
      <c r="C138" s="215" t="s">
        <v>205</v>
      </c>
      <c r="D138" s="215" t="s">
        <v>270</v>
      </c>
      <c r="E138" s="216" t="s">
        <v>1228</v>
      </c>
      <c r="F138" s="217" t="s">
        <v>1229</v>
      </c>
      <c r="G138" s="218" t="s">
        <v>224</v>
      </c>
      <c r="H138" s="219">
        <v>10</v>
      </c>
      <c r="I138" s="220"/>
      <c r="J138" s="221">
        <f>ROUND(I138*H138,0)</f>
        <v>0</v>
      </c>
      <c r="K138" s="217" t="s">
        <v>1</v>
      </c>
      <c r="L138" s="222"/>
      <c r="M138" s="223" t="s">
        <v>1</v>
      </c>
      <c r="N138" s="224" t="s">
        <v>43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324</v>
      </c>
      <c r="AT138" s="201" t="s">
        <v>270</v>
      </c>
      <c r="AU138" s="201" t="s">
        <v>8</v>
      </c>
      <c r="AY138" s="16" t="s">
        <v>154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87</v>
      </c>
      <c r="BK138" s="202">
        <f>ROUND(I138*H138,0)</f>
        <v>0</v>
      </c>
      <c r="BL138" s="16" t="s">
        <v>238</v>
      </c>
      <c r="BM138" s="201" t="s">
        <v>1230</v>
      </c>
    </row>
    <row r="139" spans="1:65" s="2" customFormat="1" ht="16.5" customHeight="1">
      <c r="A139" s="33"/>
      <c r="B139" s="34"/>
      <c r="C139" s="190" t="s">
        <v>211</v>
      </c>
      <c r="D139" s="190" t="s">
        <v>156</v>
      </c>
      <c r="E139" s="191" t="s">
        <v>1231</v>
      </c>
      <c r="F139" s="192" t="s">
        <v>1201</v>
      </c>
      <c r="G139" s="193" t="s">
        <v>1202</v>
      </c>
      <c r="H139" s="194">
        <v>2</v>
      </c>
      <c r="I139" s="195"/>
      <c r="J139" s="196">
        <f>ROUND(I139*H139,0)</f>
        <v>0</v>
      </c>
      <c r="K139" s="192" t="s">
        <v>1</v>
      </c>
      <c r="L139" s="38"/>
      <c r="M139" s="197" t="s">
        <v>1</v>
      </c>
      <c r="N139" s="198" t="s">
        <v>43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238</v>
      </c>
      <c r="AT139" s="201" t="s">
        <v>156</v>
      </c>
      <c r="AU139" s="201" t="s">
        <v>8</v>
      </c>
      <c r="AY139" s="16" t="s">
        <v>154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87</v>
      </c>
      <c r="BK139" s="202">
        <f>ROUND(I139*H139,0)</f>
        <v>0</v>
      </c>
      <c r="BL139" s="16" t="s">
        <v>238</v>
      </c>
      <c r="BM139" s="201" t="s">
        <v>1232</v>
      </c>
    </row>
    <row r="140" spans="1:65" s="12" customFormat="1" ht="25.9" customHeight="1">
      <c r="B140" s="174"/>
      <c r="C140" s="175"/>
      <c r="D140" s="176" t="s">
        <v>76</v>
      </c>
      <c r="E140" s="177" t="s">
        <v>1233</v>
      </c>
      <c r="F140" s="177" t="s">
        <v>1234</v>
      </c>
      <c r="G140" s="175"/>
      <c r="H140" s="175"/>
      <c r="I140" s="178"/>
      <c r="J140" s="179">
        <f>BK140</f>
        <v>0</v>
      </c>
      <c r="K140" s="175"/>
      <c r="L140" s="180"/>
      <c r="M140" s="181"/>
      <c r="N140" s="182"/>
      <c r="O140" s="182"/>
      <c r="P140" s="183">
        <f>SUM(P141:P163)</f>
        <v>0</v>
      </c>
      <c r="Q140" s="182"/>
      <c r="R140" s="183">
        <f>SUM(R141:R163)</f>
        <v>0</v>
      </c>
      <c r="S140" s="182"/>
      <c r="T140" s="184">
        <f>SUM(T141:T163)</f>
        <v>0</v>
      </c>
      <c r="AR140" s="185" t="s">
        <v>87</v>
      </c>
      <c r="AT140" s="186" t="s">
        <v>76</v>
      </c>
      <c r="AU140" s="186" t="s">
        <v>77</v>
      </c>
      <c r="AY140" s="185" t="s">
        <v>154</v>
      </c>
      <c r="BK140" s="187">
        <f>SUM(BK141:BK163)</f>
        <v>0</v>
      </c>
    </row>
    <row r="141" spans="1:65" s="2" customFormat="1" ht="16.5" customHeight="1">
      <c r="A141" s="33"/>
      <c r="B141" s="34"/>
      <c r="C141" s="215" t="s">
        <v>216</v>
      </c>
      <c r="D141" s="215" t="s">
        <v>270</v>
      </c>
      <c r="E141" s="216" t="s">
        <v>1235</v>
      </c>
      <c r="F141" s="217" t="s">
        <v>1236</v>
      </c>
      <c r="G141" s="218" t="s">
        <v>637</v>
      </c>
      <c r="H141" s="219">
        <v>20</v>
      </c>
      <c r="I141" s="220"/>
      <c r="J141" s="221">
        <f t="shared" ref="J141:J163" si="10">ROUND(I141*H141,0)</f>
        <v>0</v>
      </c>
      <c r="K141" s="217" t="s">
        <v>1</v>
      </c>
      <c r="L141" s="222"/>
      <c r="M141" s="223" t="s">
        <v>1</v>
      </c>
      <c r="N141" s="224" t="s">
        <v>43</v>
      </c>
      <c r="O141" s="70"/>
      <c r="P141" s="199">
        <f t="shared" ref="P141:P163" si="11">O141*H141</f>
        <v>0</v>
      </c>
      <c r="Q141" s="199">
        <v>0</v>
      </c>
      <c r="R141" s="199">
        <f t="shared" ref="R141:R163" si="12">Q141*H141</f>
        <v>0</v>
      </c>
      <c r="S141" s="199">
        <v>0</v>
      </c>
      <c r="T141" s="200">
        <f t="shared" ref="T141:T163" si="13"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324</v>
      </c>
      <c r="AT141" s="201" t="s">
        <v>270</v>
      </c>
      <c r="AU141" s="201" t="s">
        <v>8</v>
      </c>
      <c r="AY141" s="16" t="s">
        <v>154</v>
      </c>
      <c r="BE141" s="202">
        <f t="shared" ref="BE141:BE163" si="14">IF(N141="základní",J141,0)</f>
        <v>0</v>
      </c>
      <c r="BF141" s="202">
        <f t="shared" ref="BF141:BF163" si="15">IF(N141="snížená",J141,0)</f>
        <v>0</v>
      </c>
      <c r="BG141" s="202">
        <f t="shared" ref="BG141:BG163" si="16">IF(N141="zákl. přenesená",J141,0)</f>
        <v>0</v>
      </c>
      <c r="BH141" s="202">
        <f t="shared" ref="BH141:BH163" si="17">IF(N141="sníž. přenesená",J141,0)</f>
        <v>0</v>
      </c>
      <c r="BI141" s="202">
        <f t="shared" ref="BI141:BI163" si="18">IF(N141="nulová",J141,0)</f>
        <v>0</v>
      </c>
      <c r="BJ141" s="16" t="s">
        <v>87</v>
      </c>
      <c r="BK141" s="202">
        <f t="shared" ref="BK141:BK163" si="19">ROUND(I141*H141,0)</f>
        <v>0</v>
      </c>
      <c r="BL141" s="16" t="s">
        <v>238</v>
      </c>
      <c r="BM141" s="201" t="s">
        <v>1237</v>
      </c>
    </row>
    <row r="142" spans="1:65" s="2" customFormat="1" ht="16.5" customHeight="1">
      <c r="A142" s="33"/>
      <c r="B142" s="34"/>
      <c r="C142" s="215" t="s">
        <v>221</v>
      </c>
      <c r="D142" s="215" t="s">
        <v>270</v>
      </c>
      <c r="E142" s="216" t="s">
        <v>1238</v>
      </c>
      <c r="F142" s="217" t="s">
        <v>1239</v>
      </c>
      <c r="G142" s="218" t="s">
        <v>637</v>
      </c>
      <c r="H142" s="219">
        <v>37</v>
      </c>
      <c r="I142" s="220"/>
      <c r="J142" s="221">
        <f t="shared" si="10"/>
        <v>0</v>
      </c>
      <c r="K142" s="217" t="s">
        <v>1</v>
      </c>
      <c r="L142" s="222"/>
      <c r="M142" s="223" t="s">
        <v>1</v>
      </c>
      <c r="N142" s="224" t="s">
        <v>43</v>
      </c>
      <c r="O142" s="70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324</v>
      </c>
      <c r="AT142" s="201" t="s">
        <v>270</v>
      </c>
      <c r="AU142" s="201" t="s">
        <v>8</v>
      </c>
      <c r="AY142" s="16" t="s">
        <v>154</v>
      </c>
      <c r="BE142" s="202">
        <f t="shared" si="14"/>
        <v>0</v>
      </c>
      <c r="BF142" s="202">
        <f t="shared" si="15"/>
        <v>0</v>
      </c>
      <c r="BG142" s="202">
        <f t="shared" si="16"/>
        <v>0</v>
      </c>
      <c r="BH142" s="202">
        <f t="shared" si="17"/>
        <v>0</v>
      </c>
      <c r="BI142" s="202">
        <f t="shared" si="18"/>
        <v>0</v>
      </c>
      <c r="BJ142" s="16" t="s">
        <v>87</v>
      </c>
      <c r="BK142" s="202">
        <f t="shared" si="19"/>
        <v>0</v>
      </c>
      <c r="BL142" s="16" t="s">
        <v>238</v>
      </c>
      <c r="BM142" s="201" t="s">
        <v>1240</v>
      </c>
    </row>
    <row r="143" spans="1:65" s="2" customFormat="1" ht="16.5" customHeight="1">
      <c r="A143" s="33"/>
      <c r="B143" s="34"/>
      <c r="C143" s="215" t="s">
        <v>228</v>
      </c>
      <c r="D143" s="215" t="s">
        <v>270</v>
      </c>
      <c r="E143" s="216" t="s">
        <v>1241</v>
      </c>
      <c r="F143" s="217" t="s">
        <v>1242</v>
      </c>
      <c r="G143" s="218" t="s">
        <v>637</v>
      </c>
      <c r="H143" s="219">
        <v>126</v>
      </c>
      <c r="I143" s="220"/>
      <c r="J143" s="221">
        <f t="shared" si="10"/>
        <v>0</v>
      </c>
      <c r="K143" s="217" t="s">
        <v>1</v>
      </c>
      <c r="L143" s="222"/>
      <c r="M143" s="223" t="s">
        <v>1</v>
      </c>
      <c r="N143" s="224" t="s">
        <v>43</v>
      </c>
      <c r="O143" s="70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324</v>
      </c>
      <c r="AT143" s="201" t="s">
        <v>270</v>
      </c>
      <c r="AU143" s="201" t="s">
        <v>8</v>
      </c>
      <c r="AY143" s="16" t="s">
        <v>154</v>
      </c>
      <c r="BE143" s="202">
        <f t="shared" si="14"/>
        <v>0</v>
      </c>
      <c r="BF143" s="202">
        <f t="shared" si="15"/>
        <v>0</v>
      </c>
      <c r="BG143" s="202">
        <f t="shared" si="16"/>
        <v>0</v>
      </c>
      <c r="BH143" s="202">
        <f t="shared" si="17"/>
        <v>0</v>
      </c>
      <c r="BI143" s="202">
        <f t="shared" si="18"/>
        <v>0</v>
      </c>
      <c r="BJ143" s="16" t="s">
        <v>87</v>
      </c>
      <c r="BK143" s="202">
        <f t="shared" si="19"/>
        <v>0</v>
      </c>
      <c r="BL143" s="16" t="s">
        <v>238</v>
      </c>
      <c r="BM143" s="201" t="s">
        <v>1243</v>
      </c>
    </row>
    <row r="144" spans="1:65" s="2" customFormat="1" ht="16.5" customHeight="1">
      <c r="A144" s="33"/>
      <c r="B144" s="34"/>
      <c r="C144" s="215" t="s">
        <v>9</v>
      </c>
      <c r="D144" s="215" t="s">
        <v>270</v>
      </c>
      <c r="E144" s="216" t="s">
        <v>1244</v>
      </c>
      <c r="F144" s="217" t="s">
        <v>1245</v>
      </c>
      <c r="G144" s="218" t="s">
        <v>224</v>
      </c>
      <c r="H144" s="219">
        <v>30</v>
      </c>
      <c r="I144" s="220"/>
      <c r="J144" s="221">
        <f t="shared" si="10"/>
        <v>0</v>
      </c>
      <c r="K144" s="217" t="s">
        <v>1</v>
      </c>
      <c r="L144" s="222"/>
      <c r="M144" s="223" t="s">
        <v>1</v>
      </c>
      <c r="N144" s="224" t="s">
        <v>43</v>
      </c>
      <c r="O144" s="70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324</v>
      </c>
      <c r="AT144" s="201" t="s">
        <v>270</v>
      </c>
      <c r="AU144" s="201" t="s">
        <v>8</v>
      </c>
      <c r="AY144" s="16" t="s">
        <v>154</v>
      </c>
      <c r="BE144" s="202">
        <f t="shared" si="14"/>
        <v>0</v>
      </c>
      <c r="BF144" s="202">
        <f t="shared" si="15"/>
        <v>0</v>
      </c>
      <c r="BG144" s="202">
        <f t="shared" si="16"/>
        <v>0</v>
      </c>
      <c r="BH144" s="202">
        <f t="shared" si="17"/>
        <v>0</v>
      </c>
      <c r="BI144" s="202">
        <f t="shared" si="18"/>
        <v>0</v>
      </c>
      <c r="BJ144" s="16" t="s">
        <v>87</v>
      </c>
      <c r="BK144" s="202">
        <f t="shared" si="19"/>
        <v>0</v>
      </c>
      <c r="BL144" s="16" t="s">
        <v>238</v>
      </c>
      <c r="BM144" s="201" t="s">
        <v>1246</v>
      </c>
    </row>
    <row r="145" spans="1:65" s="2" customFormat="1" ht="16.5" customHeight="1">
      <c r="A145" s="33"/>
      <c r="B145" s="34"/>
      <c r="C145" s="215" t="s">
        <v>238</v>
      </c>
      <c r="D145" s="215" t="s">
        <v>270</v>
      </c>
      <c r="E145" s="216" t="s">
        <v>1247</v>
      </c>
      <c r="F145" s="217" t="s">
        <v>1248</v>
      </c>
      <c r="G145" s="218" t="s">
        <v>224</v>
      </c>
      <c r="H145" s="219">
        <v>415</v>
      </c>
      <c r="I145" s="220"/>
      <c r="J145" s="221">
        <f t="shared" si="10"/>
        <v>0</v>
      </c>
      <c r="K145" s="217" t="s">
        <v>1</v>
      </c>
      <c r="L145" s="222"/>
      <c r="M145" s="223" t="s">
        <v>1</v>
      </c>
      <c r="N145" s="224" t="s">
        <v>43</v>
      </c>
      <c r="O145" s="70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324</v>
      </c>
      <c r="AT145" s="201" t="s">
        <v>270</v>
      </c>
      <c r="AU145" s="201" t="s">
        <v>8</v>
      </c>
      <c r="AY145" s="16" t="s">
        <v>154</v>
      </c>
      <c r="BE145" s="202">
        <f t="shared" si="14"/>
        <v>0</v>
      </c>
      <c r="BF145" s="202">
        <f t="shared" si="15"/>
        <v>0</v>
      </c>
      <c r="BG145" s="202">
        <f t="shared" si="16"/>
        <v>0</v>
      </c>
      <c r="BH145" s="202">
        <f t="shared" si="17"/>
        <v>0</v>
      </c>
      <c r="BI145" s="202">
        <f t="shared" si="18"/>
        <v>0</v>
      </c>
      <c r="BJ145" s="16" t="s">
        <v>87</v>
      </c>
      <c r="BK145" s="202">
        <f t="shared" si="19"/>
        <v>0</v>
      </c>
      <c r="BL145" s="16" t="s">
        <v>238</v>
      </c>
      <c r="BM145" s="201" t="s">
        <v>1249</v>
      </c>
    </row>
    <row r="146" spans="1:65" s="2" customFormat="1" ht="16.5" customHeight="1">
      <c r="A146" s="33"/>
      <c r="B146" s="34"/>
      <c r="C146" s="215" t="s">
        <v>243</v>
      </c>
      <c r="D146" s="215" t="s">
        <v>270</v>
      </c>
      <c r="E146" s="216" t="s">
        <v>1250</v>
      </c>
      <c r="F146" s="217" t="s">
        <v>1251</v>
      </c>
      <c r="G146" s="218" t="s">
        <v>637</v>
      </c>
      <c r="H146" s="219">
        <v>1</v>
      </c>
      <c r="I146" s="220"/>
      <c r="J146" s="221">
        <f t="shared" si="10"/>
        <v>0</v>
      </c>
      <c r="K146" s="217" t="s">
        <v>1</v>
      </c>
      <c r="L146" s="222"/>
      <c r="M146" s="223" t="s">
        <v>1</v>
      </c>
      <c r="N146" s="224" t="s">
        <v>43</v>
      </c>
      <c r="O146" s="70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324</v>
      </c>
      <c r="AT146" s="201" t="s">
        <v>270</v>
      </c>
      <c r="AU146" s="201" t="s">
        <v>8</v>
      </c>
      <c r="AY146" s="16" t="s">
        <v>154</v>
      </c>
      <c r="BE146" s="202">
        <f t="shared" si="14"/>
        <v>0</v>
      </c>
      <c r="BF146" s="202">
        <f t="shared" si="15"/>
        <v>0</v>
      </c>
      <c r="BG146" s="202">
        <f t="shared" si="16"/>
        <v>0</v>
      </c>
      <c r="BH146" s="202">
        <f t="shared" si="17"/>
        <v>0</v>
      </c>
      <c r="BI146" s="202">
        <f t="shared" si="18"/>
        <v>0</v>
      </c>
      <c r="BJ146" s="16" t="s">
        <v>87</v>
      </c>
      <c r="BK146" s="202">
        <f t="shared" si="19"/>
        <v>0</v>
      </c>
      <c r="BL146" s="16" t="s">
        <v>238</v>
      </c>
      <c r="BM146" s="201" t="s">
        <v>1252</v>
      </c>
    </row>
    <row r="147" spans="1:65" s="2" customFormat="1" ht="16.5" customHeight="1">
      <c r="A147" s="33"/>
      <c r="B147" s="34"/>
      <c r="C147" s="215" t="s">
        <v>247</v>
      </c>
      <c r="D147" s="215" t="s">
        <v>270</v>
      </c>
      <c r="E147" s="216" t="s">
        <v>1253</v>
      </c>
      <c r="F147" s="217" t="s">
        <v>1254</v>
      </c>
      <c r="G147" s="218" t="s">
        <v>637</v>
      </c>
      <c r="H147" s="219">
        <v>40</v>
      </c>
      <c r="I147" s="220"/>
      <c r="J147" s="221">
        <f t="shared" si="10"/>
        <v>0</v>
      </c>
      <c r="K147" s="217" t="s">
        <v>1</v>
      </c>
      <c r="L147" s="222"/>
      <c r="M147" s="223" t="s">
        <v>1</v>
      </c>
      <c r="N147" s="224" t="s">
        <v>43</v>
      </c>
      <c r="O147" s="70"/>
      <c r="P147" s="199">
        <f t="shared" si="11"/>
        <v>0</v>
      </c>
      <c r="Q147" s="199">
        <v>0</v>
      </c>
      <c r="R147" s="199">
        <f t="shared" si="12"/>
        <v>0</v>
      </c>
      <c r="S147" s="199">
        <v>0</v>
      </c>
      <c r="T147" s="200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324</v>
      </c>
      <c r="AT147" s="201" t="s">
        <v>270</v>
      </c>
      <c r="AU147" s="201" t="s">
        <v>8</v>
      </c>
      <c r="AY147" s="16" t="s">
        <v>154</v>
      </c>
      <c r="BE147" s="202">
        <f t="shared" si="14"/>
        <v>0</v>
      </c>
      <c r="BF147" s="202">
        <f t="shared" si="15"/>
        <v>0</v>
      </c>
      <c r="BG147" s="202">
        <f t="shared" si="16"/>
        <v>0</v>
      </c>
      <c r="BH147" s="202">
        <f t="shared" si="17"/>
        <v>0</v>
      </c>
      <c r="BI147" s="202">
        <f t="shared" si="18"/>
        <v>0</v>
      </c>
      <c r="BJ147" s="16" t="s">
        <v>87</v>
      </c>
      <c r="BK147" s="202">
        <f t="shared" si="19"/>
        <v>0</v>
      </c>
      <c r="BL147" s="16" t="s">
        <v>238</v>
      </c>
      <c r="BM147" s="201" t="s">
        <v>1255</v>
      </c>
    </row>
    <row r="148" spans="1:65" s="2" customFormat="1" ht="16.5" customHeight="1">
      <c r="A148" s="33"/>
      <c r="B148" s="34"/>
      <c r="C148" s="215" t="s">
        <v>252</v>
      </c>
      <c r="D148" s="215" t="s">
        <v>270</v>
      </c>
      <c r="E148" s="216" t="s">
        <v>1256</v>
      </c>
      <c r="F148" s="217" t="s">
        <v>1257</v>
      </c>
      <c r="G148" s="218" t="s">
        <v>637</v>
      </c>
      <c r="H148" s="219">
        <v>30</v>
      </c>
      <c r="I148" s="220"/>
      <c r="J148" s="221">
        <f t="shared" si="10"/>
        <v>0</v>
      </c>
      <c r="K148" s="217" t="s">
        <v>1</v>
      </c>
      <c r="L148" s="222"/>
      <c r="M148" s="223" t="s">
        <v>1</v>
      </c>
      <c r="N148" s="224" t="s">
        <v>43</v>
      </c>
      <c r="O148" s="70"/>
      <c r="P148" s="199">
        <f t="shared" si="11"/>
        <v>0</v>
      </c>
      <c r="Q148" s="199">
        <v>0</v>
      </c>
      <c r="R148" s="199">
        <f t="shared" si="12"/>
        <v>0</v>
      </c>
      <c r="S148" s="199">
        <v>0</v>
      </c>
      <c r="T148" s="200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324</v>
      </c>
      <c r="AT148" s="201" t="s">
        <v>270</v>
      </c>
      <c r="AU148" s="201" t="s">
        <v>8</v>
      </c>
      <c r="AY148" s="16" t="s">
        <v>154</v>
      </c>
      <c r="BE148" s="202">
        <f t="shared" si="14"/>
        <v>0</v>
      </c>
      <c r="BF148" s="202">
        <f t="shared" si="15"/>
        <v>0</v>
      </c>
      <c r="BG148" s="202">
        <f t="shared" si="16"/>
        <v>0</v>
      </c>
      <c r="BH148" s="202">
        <f t="shared" si="17"/>
        <v>0</v>
      </c>
      <c r="BI148" s="202">
        <f t="shared" si="18"/>
        <v>0</v>
      </c>
      <c r="BJ148" s="16" t="s">
        <v>87</v>
      </c>
      <c r="BK148" s="202">
        <f t="shared" si="19"/>
        <v>0</v>
      </c>
      <c r="BL148" s="16" t="s">
        <v>238</v>
      </c>
      <c r="BM148" s="201" t="s">
        <v>1258</v>
      </c>
    </row>
    <row r="149" spans="1:65" s="2" customFormat="1" ht="24">
      <c r="A149" s="33"/>
      <c r="B149" s="34"/>
      <c r="C149" s="215" t="s">
        <v>259</v>
      </c>
      <c r="D149" s="215" t="s">
        <v>270</v>
      </c>
      <c r="E149" s="216" t="s">
        <v>1259</v>
      </c>
      <c r="F149" s="217" t="s">
        <v>1260</v>
      </c>
      <c r="G149" s="218" t="s">
        <v>637</v>
      </c>
      <c r="H149" s="219">
        <v>18</v>
      </c>
      <c r="I149" s="220"/>
      <c r="J149" s="221">
        <f t="shared" si="10"/>
        <v>0</v>
      </c>
      <c r="K149" s="217" t="s">
        <v>1</v>
      </c>
      <c r="L149" s="222"/>
      <c r="M149" s="223" t="s">
        <v>1</v>
      </c>
      <c r="N149" s="224" t="s">
        <v>43</v>
      </c>
      <c r="O149" s="70"/>
      <c r="P149" s="199">
        <f t="shared" si="11"/>
        <v>0</v>
      </c>
      <c r="Q149" s="199">
        <v>0</v>
      </c>
      <c r="R149" s="199">
        <f t="shared" si="12"/>
        <v>0</v>
      </c>
      <c r="S149" s="199">
        <v>0</v>
      </c>
      <c r="T149" s="200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324</v>
      </c>
      <c r="AT149" s="201" t="s">
        <v>270</v>
      </c>
      <c r="AU149" s="201" t="s">
        <v>8</v>
      </c>
      <c r="AY149" s="16" t="s">
        <v>154</v>
      </c>
      <c r="BE149" s="202">
        <f t="shared" si="14"/>
        <v>0</v>
      </c>
      <c r="BF149" s="202">
        <f t="shared" si="15"/>
        <v>0</v>
      </c>
      <c r="BG149" s="202">
        <f t="shared" si="16"/>
        <v>0</v>
      </c>
      <c r="BH149" s="202">
        <f t="shared" si="17"/>
        <v>0</v>
      </c>
      <c r="BI149" s="202">
        <f t="shared" si="18"/>
        <v>0</v>
      </c>
      <c r="BJ149" s="16" t="s">
        <v>87</v>
      </c>
      <c r="BK149" s="202">
        <f t="shared" si="19"/>
        <v>0</v>
      </c>
      <c r="BL149" s="16" t="s">
        <v>238</v>
      </c>
      <c r="BM149" s="201" t="s">
        <v>1261</v>
      </c>
    </row>
    <row r="150" spans="1:65" s="2" customFormat="1" ht="16.5" customHeight="1">
      <c r="A150" s="33"/>
      <c r="B150" s="34"/>
      <c r="C150" s="215" t="s">
        <v>7</v>
      </c>
      <c r="D150" s="215" t="s">
        <v>270</v>
      </c>
      <c r="E150" s="216" t="s">
        <v>1262</v>
      </c>
      <c r="F150" s="217" t="s">
        <v>1263</v>
      </c>
      <c r="G150" s="218" t="s">
        <v>637</v>
      </c>
      <c r="H150" s="219">
        <v>5</v>
      </c>
      <c r="I150" s="220"/>
      <c r="J150" s="221">
        <f t="shared" si="10"/>
        <v>0</v>
      </c>
      <c r="K150" s="217" t="s">
        <v>1</v>
      </c>
      <c r="L150" s="222"/>
      <c r="M150" s="223" t="s">
        <v>1</v>
      </c>
      <c r="N150" s="224" t="s">
        <v>43</v>
      </c>
      <c r="O150" s="70"/>
      <c r="P150" s="199">
        <f t="shared" si="11"/>
        <v>0</v>
      </c>
      <c r="Q150" s="199">
        <v>0</v>
      </c>
      <c r="R150" s="199">
        <f t="shared" si="12"/>
        <v>0</v>
      </c>
      <c r="S150" s="199">
        <v>0</v>
      </c>
      <c r="T150" s="200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324</v>
      </c>
      <c r="AT150" s="201" t="s">
        <v>270</v>
      </c>
      <c r="AU150" s="201" t="s">
        <v>8</v>
      </c>
      <c r="AY150" s="16" t="s">
        <v>154</v>
      </c>
      <c r="BE150" s="202">
        <f t="shared" si="14"/>
        <v>0</v>
      </c>
      <c r="BF150" s="202">
        <f t="shared" si="15"/>
        <v>0</v>
      </c>
      <c r="BG150" s="202">
        <f t="shared" si="16"/>
        <v>0</v>
      </c>
      <c r="BH150" s="202">
        <f t="shared" si="17"/>
        <v>0</v>
      </c>
      <c r="BI150" s="202">
        <f t="shared" si="18"/>
        <v>0</v>
      </c>
      <c r="BJ150" s="16" t="s">
        <v>87</v>
      </c>
      <c r="BK150" s="202">
        <f t="shared" si="19"/>
        <v>0</v>
      </c>
      <c r="BL150" s="16" t="s">
        <v>238</v>
      </c>
      <c r="BM150" s="201" t="s">
        <v>1264</v>
      </c>
    </row>
    <row r="151" spans="1:65" s="2" customFormat="1" ht="16.5" customHeight="1">
      <c r="A151" s="33"/>
      <c r="B151" s="34"/>
      <c r="C151" s="215" t="s">
        <v>269</v>
      </c>
      <c r="D151" s="215" t="s">
        <v>270</v>
      </c>
      <c r="E151" s="216" t="s">
        <v>1265</v>
      </c>
      <c r="F151" s="217" t="s">
        <v>1266</v>
      </c>
      <c r="G151" s="218" t="s">
        <v>637</v>
      </c>
      <c r="H151" s="219">
        <v>4</v>
      </c>
      <c r="I151" s="220"/>
      <c r="J151" s="221">
        <f t="shared" si="10"/>
        <v>0</v>
      </c>
      <c r="K151" s="217" t="s">
        <v>1</v>
      </c>
      <c r="L151" s="222"/>
      <c r="M151" s="223" t="s">
        <v>1</v>
      </c>
      <c r="N151" s="224" t="s">
        <v>43</v>
      </c>
      <c r="O151" s="70"/>
      <c r="P151" s="199">
        <f t="shared" si="11"/>
        <v>0</v>
      </c>
      <c r="Q151" s="199">
        <v>0</v>
      </c>
      <c r="R151" s="199">
        <f t="shared" si="12"/>
        <v>0</v>
      </c>
      <c r="S151" s="199">
        <v>0</v>
      </c>
      <c r="T151" s="200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324</v>
      </c>
      <c r="AT151" s="201" t="s">
        <v>270</v>
      </c>
      <c r="AU151" s="201" t="s">
        <v>8</v>
      </c>
      <c r="AY151" s="16" t="s">
        <v>154</v>
      </c>
      <c r="BE151" s="202">
        <f t="shared" si="14"/>
        <v>0</v>
      </c>
      <c r="BF151" s="202">
        <f t="shared" si="15"/>
        <v>0</v>
      </c>
      <c r="BG151" s="202">
        <f t="shared" si="16"/>
        <v>0</v>
      </c>
      <c r="BH151" s="202">
        <f t="shared" si="17"/>
        <v>0</v>
      </c>
      <c r="BI151" s="202">
        <f t="shared" si="18"/>
        <v>0</v>
      </c>
      <c r="BJ151" s="16" t="s">
        <v>87</v>
      </c>
      <c r="BK151" s="202">
        <f t="shared" si="19"/>
        <v>0</v>
      </c>
      <c r="BL151" s="16" t="s">
        <v>238</v>
      </c>
      <c r="BM151" s="201" t="s">
        <v>1267</v>
      </c>
    </row>
    <row r="152" spans="1:65" s="2" customFormat="1" ht="16.5" customHeight="1">
      <c r="A152" s="33"/>
      <c r="B152" s="34"/>
      <c r="C152" s="215" t="s">
        <v>275</v>
      </c>
      <c r="D152" s="215" t="s">
        <v>270</v>
      </c>
      <c r="E152" s="216" t="s">
        <v>1268</v>
      </c>
      <c r="F152" s="217" t="s">
        <v>1269</v>
      </c>
      <c r="G152" s="218" t="s">
        <v>637</v>
      </c>
      <c r="H152" s="219">
        <v>3</v>
      </c>
      <c r="I152" s="220"/>
      <c r="J152" s="221">
        <f t="shared" si="10"/>
        <v>0</v>
      </c>
      <c r="K152" s="217" t="s">
        <v>1</v>
      </c>
      <c r="L152" s="222"/>
      <c r="M152" s="223" t="s">
        <v>1</v>
      </c>
      <c r="N152" s="224" t="s">
        <v>43</v>
      </c>
      <c r="O152" s="70"/>
      <c r="P152" s="199">
        <f t="shared" si="11"/>
        <v>0</v>
      </c>
      <c r="Q152" s="199">
        <v>0</v>
      </c>
      <c r="R152" s="199">
        <f t="shared" si="12"/>
        <v>0</v>
      </c>
      <c r="S152" s="199">
        <v>0</v>
      </c>
      <c r="T152" s="200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324</v>
      </c>
      <c r="AT152" s="201" t="s">
        <v>270</v>
      </c>
      <c r="AU152" s="201" t="s">
        <v>8</v>
      </c>
      <c r="AY152" s="16" t="s">
        <v>154</v>
      </c>
      <c r="BE152" s="202">
        <f t="shared" si="14"/>
        <v>0</v>
      </c>
      <c r="BF152" s="202">
        <f t="shared" si="15"/>
        <v>0</v>
      </c>
      <c r="BG152" s="202">
        <f t="shared" si="16"/>
        <v>0</v>
      </c>
      <c r="BH152" s="202">
        <f t="shared" si="17"/>
        <v>0</v>
      </c>
      <c r="BI152" s="202">
        <f t="shared" si="18"/>
        <v>0</v>
      </c>
      <c r="BJ152" s="16" t="s">
        <v>87</v>
      </c>
      <c r="BK152" s="202">
        <f t="shared" si="19"/>
        <v>0</v>
      </c>
      <c r="BL152" s="16" t="s">
        <v>238</v>
      </c>
      <c r="BM152" s="201" t="s">
        <v>1270</v>
      </c>
    </row>
    <row r="153" spans="1:65" s="2" customFormat="1" ht="16.5" customHeight="1">
      <c r="A153" s="33"/>
      <c r="B153" s="34"/>
      <c r="C153" s="215" t="s">
        <v>279</v>
      </c>
      <c r="D153" s="215" t="s">
        <v>270</v>
      </c>
      <c r="E153" s="216" t="s">
        <v>1271</v>
      </c>
      <c r="F153" s="217" t="s">
        <v>1272</v>
      </c>
      <c r="G153" s="218" t="s">
        <v>637</v>
      </c>
      <c r="H153" s="219">
        <v>13</v>
      </c>
      <c r="I153" s="220"/>
      <c r="J153" s="221">
        <f t="shared" si="10"/>
        <v>0</v>
      </c>
      <c r="K153" s="217" t="s">
        <v>1</v>
      </c>
      <c r="L153" s="222"/>
      <c r="M153" s="223" t="s">
        <v>1</v>
      </c>
      <c r="N153" s="224" t="s">
        <v>43</v>
      </c>
      <c r="O153" s="70"/>
      <c r="P153" s="199">
        <f t="shared" si="11"/>
        <v>0</v>
      </c>
      <c r="Q153" s="199">
        <v>0</v>
      </c>
      <c r="R153" s="199">
        <f t="shared" si="12"/>
        <v>0</v>
      </c>
      <c r="S153" s="199">
        <v>0</v>
      </c>
      <c r="T153" s="200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324</v>
      </c>
      <c r="AT153" s="201" t="s">
        <v>270</v>
      </c>
      <c r="AU153" s="201" t="s">
        <v>8</v>
      </c>
      <c r="AY153" s="16" t="s">
        <v>154</v>
      </c>
      <c r="BE153" s="202">
        <f t="shared" si="14"/>
        <v>0</v>
      </c>
      <c r="BF153" s="202">
        <f t="shared" si="15"/>
        <v>0</v>
      </c>
      <c r="BG153" s="202">
        <f t="shared" si="16"/>
        <v>0</v>
      </c>
      <c r="BH153" s="202">
        <f t="shared" si="17"/>
        <v>0</v>
      </c>
      <c r="BI153" s="202">
        <f t="shared" si="18"/>
        <v>0</v>
      </c>
      <c r="BJ153" s="16" t="s">
        <v>87</v>
      </c>
      <c r="BK153" s="202">
        <f t="shared" si="19"/>
        <v>0</v>
      </c>
      <c r="BL153" s="16" t="s">
        <v>238</v>
      </c>
      <c r="BM153" s="201" t="s">
        <v>1273</v>
      </c>
    </row>
    <row r="154" spans="1:65" s="2" customFormat="1" ht="16.5" customHeight="1">
      <c r="A154" s="33"/>
      <c r="B154" s="34"/>
      <c r="C154" s="215" t="s">
        <v>283</v>
      </c>
      <c r="D154" s="215" t="s">
        <v>270</v>
      </c>
      <c r="E154" s="216" t="s">
        <v>1274</v>
      </c>
      <c r="F154" s="217" t="s">
        <v>1275</v>
      </c>
      <c r="G154" s="218" t="s">
        <v>637</v>
      </c>
      <c r="H154" s="219">
        <v>4</v>
      </c>
      <c r="I154" s="220"/>
      <c r="J154" s="221">
        <f t="shared" si="10"/>
        <v>0</v>
      </c>
      <c r="K154" s="217" t="s">
        <v>1</v>
      </c>
      <c r="L154" s="222"/>
      <c r="M154" s="223" t="s">
        <v>1</v>
      </c>
      <c r="N154" s="224" t="s">
        <v>43</v>
      </c>
      <c r="O154" s="70"/>
      <c r="P154" s="199">
        <f t="shared" si="11"/>
        <v>0</v>
      </c>
      <c r="Q154" s="199">
        <v>0</v>
      </c>
      <c r="R154" s="199">
        <f t="shared" si="12"/>
        <v>0</v>
      </c>
      <c r="S154" s="199">
        <v>0</v>
      </c>
      <c r="T154" s="200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324</v>
      </c>
      <c r="AT154" s="201" t="s">
        <v>270</v>
      </c>
      <c r="AU154" s="201" t="s">
        <v>8</v>
      </c>
      <c r="AY154" s="16" t="s">
        <v>154</v>
      </c>
      <c r="BE154" s="202">
        <f t="shared" si="14"/>
        <v>0</v>
      </c>
      <c r="BF154" s="202">
        <f t="shared" si="15"/>
        <v>0</v>
      </c>
      <c r="BG154" s="202">
        <f t="shared" si="16"/>
        <v>0</v>
      </c>
      <c r="BH154" s="202">
        <f t="shared" si="17"/>
        <v>0</v>
      </c>
      <c r="BI154" s="202">
        <f t="shared" si="18"/>
        <v>0</v>
      </c>
      <c r="BJ154" s="16" t="s">
        <v>87</v>
      </c>
      <c r="BK154" s="202">
        <f t="shared" si="19"/>
        <v>0</v>
      </c>
      <c r="BL154" s="16" t="s">
        <v>238</v>
      </c>
      <c r="BM154" s="201" t="s">
        <v>1276</v>
      </c>
    </row>
    <row r="155" spans="1:65" s="2" customFormat="1" ht="16.5" customHeight="1">
      <c r="A155" s="33"/>
      <c r="B155" s="34"/>
      <c r="C155" s="215" t="s">
        <v>287</v>
      </c>
      <c r="D155" s="215" t="s">
        <v>270</v>
      </c>
      <c r="E155" s="216" t="s">
        <v>1277</v>
      </c>
      <c r="F155" s="217" t="s">
        <v>1278</v>
      </c>
      <c r="G155" s="218" t="s">
        <v>637</v>
      </c>
      <c r="H155" s="219">
        <v>15</v>
      </c>
      <c r="I155" s="220"/>
      <c r="J155" s="221">
        <f t="shared" si="10"/>
        <v>0</v>
      </c>
      <c r="K155" s="217" t="s">
        <v>1</v>
      </c>
      <c r="L155" s="222"/>
      <c r="M155" s="223" t="s">
        <v>1</v>
      </c>
      <c r="N155" s="224" t="s">
        <v>43</v>
      </c>
      <c r="O155" s="70"/>
      <c r="P155" s="199">
        <f t="shared" si="11"/>
        <v>0</v>
      </c>
      <c r="Q155" s="199">
        <v>0</v>
      </c>
      <c r="R155" s="199">
        <f t="shared" si="12"/>
        <v>0</v>
      </c>
      <c r="S155" s="199">
        <v>0</v>
      </c>
      <c r="T155" s="200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324</v>
      </c>
      <c r="AT155" s="201" t="s">
        <v>270</v>
      </c>
      <c r="AU155" s="201" t="s">
        <v>8</v>
      </c>
      <c r="AY155" s="16" t="s">
        <v>154</v>
      </c>
      <c r="BE155" s="202">
        <f t="shared" si="14"/>
        <v>0</v>
      </c>
      <c r="BF155" s="202">
        <f t="shared" si="15"/>
        <v>0</v>
      </c>
      <c r="BG155" s="202">
        <f t="shared" si="16"/>
        <v>0</v>
      </c>
      <c r="BH155" s="202">
        <f t="shared" si="17"/>
        <v>0</v>
      </c>
      <c r="BI155" s="202">
        <f t="shared" si="18"/>
        <v>0</v>
      </c>
      <c r="BJ155" s="16" t="s">
        <v>87</v>
      </c>
      <c r="BK155" s="202">
        <f t="shared" si="19"/>
        <v>0</v>
      </c>
      <c r="BL155" s="16" t="s">
        <v>238</v>
      </c>
      <c r="BM155" s="201" t="s">
        <v>1279</v>
      </c>
    </row>
    <row r="156" spans="1:65" s="2" customFormat="1" ht="16.5" customHeight="1">
      <c r="A156" s="33"/>
      <c r="B156" s="34"/>
      <c r="C156" s="215" t="s">
        <v>295</v>
      </c>
      <c r="D156" s="215" t="s">
        <v>270</v>
      </c>
      <c r="E156" s="216" t="s">
        <v>1280</v>
      </c>
      <c r="F156" s="217" t="s">
        <v>1281</v>
      </c>
      <c r="G156" s="218" t="s">
        <v>637</v>
      </c>
      <c r="H156" s="219">
        <v>32</v>
      </c>
      <c r="I156" s="220"/>
      <c r="J156" s="221">
        <f t="shared" si="10"/>
        <v>0</v>
      </c>
      <c r="K156" s="217" t="s">
        <v>1</v>
      </c>
      <c r="L156" s="222"/>
      <c r="M156" s="223" t="s">
        <v>1</v>
      </c>
      <c r="N156" s="224" t="s">
        <v>43</v>
      </c>
      <c r="O156" s="70"/>
      <c r="P156" s="199">
        <f t="shared" si="11"/>
        <v>0</v>
      </c>
      <c r="Q156" s="199">
        <v>0</v>
      </c>
      <c r="R156" s="199">
        <f t="shared" si="12"/>
        <v>0</v>
      </c>
      <c r="S156" s="199">
        <v>0</v>
      </c>
      <c r="T156" s="200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324</v>
      </c>
      <c r="AT156" s="201" t="s">
        <v>270</v>
      </c>
      <c r="AU156" s="201" t="s">
        <v>8</v>
      </c>
      <c r="AY156" s="16" t="s">
        <v>154</v>
      </c>
      <c r="BE156" s="202">
        <f t="shared" si="14"/>
        <v>0</v>
      </c>
      <c r="BF156" s="202">
        <f t="shared" si="15"/>
        <v>0</v>
      </c>
      <c r="BG156" s="202">
        <f t="shared" si="16"/>
        <v>0</v>
      </c>
      <c r="BH156" s="202">
        <f t="shared" si="17"/>
        <v>0</v>
      </c>
      <c r="BI156" s="202">
        <f t="shared" si="18"/>
        <v>0</v>
      </c>
      <c r="BJ156" s="16" t="s">
        <v>87</v>
      </c>
      <c r="BK156" s="202">
        <f t="shared" si="19"/>
        <v>0</v>
      </c>
      <c r="BL156" s="16" t="s">
        <v>238</v>
      </c>
      <c r="BM156" s="201" t="s">
        <v>1282</v>
      </c>
    </row>
    <row r="157" spans="1:65" s="2" customFormat="1" ht="16.5" customHeight="1">
      <c r="A157" s="33"/>
      <c r="B157" s="34"/>
      <c r="C157" s="215" t="s">
        <v>299</v>
      </c>
      <c r="D157" s="215" t="s">
        <v>270</v>
      </c>
      <c r="E157" s="216" t="s">
        <v>1283</v>
      </c>
      <c r="F157" s="217" t="s">
        <v>1284</v>
      </c>
      <c r="G157" s="218" t="s">
        <v>637</v>
      </c>
      <c r="H157" s="219">
        <v>120</v>
      </c>
      <c r="I157" s="220"/>
      <c r="J157" s="221">
        <f t="shared" si="10"/>
        <v>0</v>
      </c>
      <c r="K157" s="217" t="s">
        <v>1</v>
      </c>
      <c r="L157" s="222"/>
      <c r="M157" s="223" t="s">
        <v>1</v>
      </c>
      <c r="N157" s="224" t="s">
        <v>43</v>
      </c>
      <c r="O157" s="70"/>
      <c r="P157" s="199">
        <f t="shared" si="11"/>
        <v>0</v>
      </c>
      <c r="Q157" s="199">
        <v>0</v>
      </c>
      <c r="R157" s="199">
        <f t="shared" si="12"/>
        <v>0</v>
      </c>
      <c r="S157" s="199">
        <v>0</v>
      </c>
      <c r="T157" s="200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324</v>
      </c>
      <c r="AT157" s="201" t="s">
        <v>270</v>
      </c>
      <c r="AU157" s="201" t="s">
        <v>8</v>
      </c>
      <c r="AY157" s="16" t="s">
        <v>154</v>
      </c>
      <c r="BE157" s="202">
        <f t="shared" si="14"/>
        <v>0</v>
      </c>
      <c r="BF157" s="202">
        <f t="shared" si="15"/>
        <v>0</v>
      </c>
      <c r="BG157" s="202">
        <f t="shared" si="16"/>
        <v>0</v>
      </c>
      <c r="BH157" s="202">
        <f t="shared" si="17"/>
        <v>0</v>
      </c>
      <c r="BI157" s="202">
        <f t="shared" si="18"/>
        <v>0</v>
      </c>
      <c r="BJ157" s="16" t="s">
        <v>87</v>
      </c>
      <c r="BK157" s="202">
        <f t="shared" si="19"/>
        <v>0</v>
      </c>
      <c r="BL157" s="16" t="s">
        <v>238</v>
      </c>
      <c r="BM157" s="201" t="s">
        <v>1285</v>
      </c>
    </row>
    <row r="158" spans="1:65" s="2" customFormat="1" ht="16.5" customHeight="1">
      <c r="A158" s="33"/>
      <c r="B158" s="34"/>
      <c r="C158" s="215" t="s">
        <v>305</v>
      </c>
      <c r="D158" s="215" t="s">
        <v>270</v>
      </c>
      <c r="E158" s="216" t="s">
        <v>1286</v>
      </c>
      <c r="F158" s="217" t="s">
        <v>1287</v>
      </c>
      <c r="G158" s="218" t="s">
        <v>637</v>
      </c>
      <c r="H158" s="219">
        <v>4</v>
      </c>
      <c r="I158" s="220"/>
      <c r="J158" s="221">
        <f t="shared" si="10"/>
        <v>0</v>
      </c>
      <c r="K158" s="217" t="s">
        <v>1</v>
      </c>
      <c r="L158" s="222"/>
      <c r="M158" s="223" t="s">
        <v>1</v>
      </c>
      <c r="N158" s="224" t="s">
        <v>43</v>
      </c>
      <c r="O158" s="70"/>
      <c r="P158" s="199">
        <f t="shared" si="11"/>
        <v>0</v>
      </c>
      <c r="Q158" s="199">
        <v>0</v>
      </c>
      <c r="R158" s="199">
        <f t="shared" si="12"/>
        <v>0</v>
      </c>
      <c r="S158" s="199">
        <v>0</v>
      </c>
      <c r="T158" s="200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324</v>
      </c>
      <c r="AT158" s="201" t="s">
        <v>270</v>
      </c>
      <c r="AU158" s="201" t="s">
        <v>8</v>
      </c>
      <c r="AY158" s="16" t="s">
        <v>154</v>
      </c>
      <c r="BE158" s="202">
        <f t="shared" si="14"/>
        <v>0</v>
      </c>
      <c r="BF158" s="202">
        <f t="shared" si="15"/>
        <v>0</v>
      </c>
      <c r="BG158" s="202">
        <f t="shared" si="16"/>
        <v>0</v>
      </c>
      <c r="BH158" s="202">
        <f t="shared" si="17"/>
        <v>0</v>
      </c>
      <c r="BI158" s="202">
        <f t="shared" si="18"/>
        <v>0</v>
      </c>
      <c r="BJ158" s="16" t="s">
        <v>87</v>
      </c>
      <c r="BK158" s="202">
        <f t="shared" si="19"/>
        <v>0</v>
      </c>
      <c r="BL158" s="16" t="s">
        <v>238</v>
      </c>
      <c r="BM158" s="201" t="s">
        <v>1288</v>
      </c>
    </row>
    <row r="159" spans="1:65" s="2" customFormat="1" ht="16.5" customHeight="1">
      <c r="A159" s="33"/>
      <c r="B159" s="34"/>
      <c r="C159" s="190" t="s">
        <v>311</v>
      </c>
      <c r="D159" s="190" t="s">
        <v>156</v>
      </c>
      <c r="E159" s="191" t="s">
        <v>1289</v>
      </c>
      <c r="F159" s="192" t="s">
        <v>1290</v>
      </c>
      <c r="G159" s="193" t="s">
        <v>1291</v>
      </c>
      <c r="H159" s="194">
        <v>1</v>
      </c>
      <c r="I159" s="195"/>
      <c r="J159" s="196">
        <f t="shared" si="10"/>
        <v>0</v>
      </c>
      <c r="K159" s="192" t="s">
        <v>1</v>
      </c>
      <c r="L159" s="38"/>
      <c r="M159" s="197" t="s">
        <v>1</v>
      </c>
      <c r="N159" s="198" t="s">
        <v>43</v>
      </c>
      <c r="O159" s="70"/>
      <c r="P159" s="199">
        <f t="shared" si="11"/>
        <v>0</v>
      </c>
      <c r="Q159" s="199">
        <v>0</v>
      </c>
      <c r="R159" s="199">
        <f t="shared" si="12"/>
        <v>0</v>
      </c>
      <c r="S159" s="199">
        <v>0</v>
      </c>
      <c r="T159" s="200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238</v>
      </c>
      <c r="AT159" s="201" t="s">
        <v>156</v>
      </c>
      <c r="AU159" s="201" t="s">
        <v>8</v>
      </c>
      <c r="AY159" s="16" t="s">
        <v>154</v>
      </c>
      <c r="BE159" s="202">
        <f t="shared" si="14"/>
        <v>0</v>
      </c>
      <c r="BF159" s="202">
        <f t="shared" si="15"/>
        <v>0</v>
      </c>
      <c r="BG159" s="202">
        <f t="shared" si="16"/>
        <v>0</v>
      </c>
      <c r="BH159" s="202">
        <f t="shared" si="17"/>
        <v>0</v>
      </c>
      <c r="BI159" s="202">
        <f t="shared" si="18"/>
        <v>0</v>
      </c>
      <c r="BJ159" s="16" t="s">
        <v>87</v>
      </c>
      <c r="BK159" s="202">
        <f t="shared" si="19"/>
        <v>0</v>
      </c>
      <c r="BL159" s="16" t="s">
        <v>238</v>
      </c>
      <c r="BM159" s="201" t="s">
        <v>1292</v>
      </c>
    </row>
    <row r="160" spans="1:65" s="2" customFormat="1" ht="16.5" customHeight="1">
      <c r="A160" s="33"/>
      <c r="B160" s="34"/>
      <c r="C160" s="215" t="s">
        <v>318</v>
      </c>
      <c r="D160" s="215" t="s">
        <v>270</v>
      </c>
      <c r="E160" s="216" t="s">
        <v>1293</v>
      </c>
      <c r="F160" s="217" t="s">
        <v>1294</v>
      </c>
      <c r="G160" s="218" t="s">
        <v>1291</v>
      </c>
      <c r="H160" s="219">
        <v>1</v>
      </c>
      <c r="I160" s="220"/>
      <c r="J160" s="221">
        <f t="shared" si="10"/>
        <v>0</v>
      </c>
      <c r="K160" s="217" t="s">
        <v>1</v>
      </c>
      <c r="L160" s="222"/>
      <c r="M160" s="223" t="s">
        <v>1</v>
      </c>
      <c r="N160" s="224" t="s">
        <v>43</v>
      </c>
      <c r="O160" s="70"/>
      <c r="P160" s="199">
        <f t="shared" si="11"/>
        <v>0</v>
      </c>
      <c r="Q160" s="199">
        <v>0</v>
      </c>
      <c r="R160" s="199">
        <f t="shared" si="12"/>
        <v>0</v>
      </c>
      <c r="S160" s="199">
        <v>0</v>
      </c>
      <c r="T160" s="200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324</v>
      </c>
      <c r="AT160" s="201" t="s">
        <v>270</v>
      </c>
      <c r="AU160" s="201" t="s">
        <v>8</v>
      </c>
      <c r="AY160" s="16" t="s">
        <v>154</v>
      </c>
      <c r="BE160" s="202">
        <f t="shared" si="14"/>
        <v>0</v>
      </c>
      <c r="BF160" s="202">
        <f t="shared" si="15"/>
        <v>0</v>
      </c>
      <c r="BG160" s="202">
        <f t="shared" si="16"/>
        <v>0</v>
      </c>
      <c r="BH160" s="202">
        <f t="shared" si="17"/>
        <v>0</v>
      </c>
      <c r="BI160" s="202">
        <f t="shared" si="18"/>
        <v>0</v>
      </c>
      <c r="BJ160" s="16" t="s">
        <v>87</v>
      </c>
      <c r="BK160" s="202">
        <f t="shared" si="19"/>
        <v>0</v>
      </c>
      <c r="BL160" s="16" t="s">
        <v>238</v>
      </c>
      <c r="BM160" s="201" t="s">
        <v>1295</v>
      </c>
    </row>
    <row r="161" spans="1:65" s="2" customFormat="1" ht="16.5" customHeight="1">
      <c r="A161" s="33"/>
      <c r="B161" s="34"/>
      <c r="C161" s="190" t="s">
        <v>324</v>
      </c>
      <c r="D161" s="190" t="s">
        <v>156</v>
      </c>
      <c r="E161" s="191" t="s">
        <v>1296</v>
      </c>
      <c r="F161" s="192" t="s">
        <v>1201</v>
      </c>
      <c r="G161" s="193" t="s">
        <v>1202</v>
      </c>
      <c r="H161" s="194">
        <v>35</v>
      </c>
      <c r="I161" s="195"/>
      <c r="J161" s="196">
        <f t="shared" si="10"/>
        <v>0</v>
      </c>
      <c r="K161" s="192" t="s">
        <v>1</v>
      </c>
      <c r="L161" s="38"/>
      <c r="M161" s="197" t="s">
        <v>1</v>
      </c>
      <c r="N161" s="198" t="s">
        <v>43</v>
      </c>
      <c r="O161" s="70"/>
      <c r="P161" s="199">
        <f t="shared" si="11"/>
        <v>0</v>
      </c>
      <c r="Q161" s="199">
        <v>0</v>
      </c>
      <c r="R161" s="199">
        <f t="shared" si="12"/>
        <v>0</v>
      </c>
      <c r="S161" s="199">
        <v>0</v>
      </c>
      <c r="T161" s="200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238</v>
      </c>
      <c r="AT161" s="201" t="s">
        <v>156</v>
      </c>
      <c r="AU161" s="201" t="s">
        <v>8</v>
      </c>
      <c r="AY161" s="16" t="s">
        <v>154</v>
      </c>
      <c r="BE161" s="202">
        <f t="shared" si="14"/>
        <v>0</v>
      </c>
      <c r="BF161" s="202">
        <f t="shared" si="15"/>
        <v>0</v>
      </c>
      <c r="BG161" s="202">
        <f t="shared" si="16"/>
        <v>0</v>
      </c>
      <c r="BH161" s="202">
        <f t="shared" si="17"/>
        <v>0</v>
      </c>
      <c r="BI161" s="202">
        <f t="shared" si="18"/>
        <v>0</v>
      </c>
      <c r="BJ161" s="16" t="s">
        <v>87</v>
      </c>
      <c r="BK161" s="202">
        <f t="shared" si="19"/>
        <v>0</v>
      </c>
      <c r="BL161" s="16" t="s">
        <v>238</v>
      </c>
      <c r="BM161" s="201" t="s">
        <v>1297</v>
      </c>
    </row>
    <row r="162" spans="1:65" s="2" customFormat="1" ht="16.5" customHeight="1">
      <c r="A162" s="33"/>
      <c r="B162" s="34"/>
      <c r="C162" s="190" t="s">
        <v>326</v>
      </c>
      <c r="D162" s="190" t="s">
        <v>156</v>
      </c>
      <c r="E162" s="191" t="s">
        <v>1298</v>
      </c>
      <c r="F162" s="192" t="s">
        <v>1299</v>
      </c>
      <c r="G162" s="193" t="s">
        <v>1291</v>
      </c>
      <c r="H162" s="194">
        <v>1</v>
      </c>
      <c r="I162" s="195"/>
      <c r="J162" s="196">
        <f t="shared" si="10"/>
        <v>0</v>
      </c>
      <c r="K162" s="192" t="s">
        <v>1</v>
      </c>
      <c r="L162" s="38"/>
      <c r="M162" s="197" t="s">
        <v>1</v>
      </c>
      <c r="N162" s="198" t="s">
        <v>43</v>
      </c>
      <c r="O162" s="70"/>
      <c r="P162" s="199">
        <f t="shared" si="11"/>
        <v>0</v>
      </c>
      <c r="Q162" s="199">
        <v>0</v>
      </c>
      <c r="R162" s="199">
        <f t="shared" si="12"/>
        <v>0</v>
      </c>
      <c r="S162" s="199">
        <v>0</v>
      </c>
      <c r="T162" s="200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238</v>
      </c>
      <c r="AT162" s="201" t="s">
        <v>156</v>
      </c>
      <c r="AU162" s="201" t="s">
        <v>8</v>
      </c>
      <c r="AY162" s="16" t="s">
        <v>154</v>
      </c>
      <c r="BE162" s="202">
        <f t="shared" si="14"/>
        <v>0</v>
      </c>
      <c r="BF162" s="202">
        <f t="shared" si="15"/>
        <v>0</v>
      </c>
      <c r="BG162" s="202">
        <f t="shared" si="16"/>
        <v>0</v>
      </c>
      <c r="BH162" s="202">
        <f t="shared" si="17"/>
        <v>0</v>
      </c>
      <c r="BI162" s="202">
        <f t="shared" si="18"/>
        <v>0</v>
      </c>
      <c r="BJ162" s="16" t="s">
        <v>87</v>
      </c>
      <c r="BK162" s="202">
        <f t="shared" si="19"/>
        <v>0</v>
      </c>
      <c r="BL162" s="16" t="s">
        <v>238</v>
      </c>
      <c r="BM162" s="201" t="s">
        <v>1300</v>
      </c>
    </row>
    <row r="163" spans="1:65" s="2" customFormat="1" ht="16.5" customHeight="1">
      <c r="A163" s="33"/>
      <c r="B163" s="34"/>
      <c r="C163" s="190" t="s">
        <v>338</v>
      </c>
      <c r="D163" s="190" t="s">
        <v>156</v>
      </c>
      <c r="E163" s="191" t="s">
        <v>1301</v>
      </c>
      <c r="F163" s="192" t="s">
        <v>1302</v>
      </c>
      <c r="G163" s="193" t="s">
        <v>1202</v>
      </c>
      <c r="H163" s="194">
        <v>9</v>
      </c>
      <c r="I163" s="195"/>
      <c r="J163" s="196">
        <f t="shared" si="10"/>
        <v>0</v>
      </c>
      <c r="K163" s="192" t="s">
        <v>1</v>
      </c>
      <c r="L163" s="38"/>
      <c r="M163" s="197" t="s">
        <v>1</v>
      </c>
      <c r="N163" s="198" t="s">
        <v>43</v>
      </c>
      <c r="O163" s="70"/>
      <c r="P163" s="199">
        <f t="shared" si="11"/>
        <v>0</v>
      </c>
      <c r="Q163" s="199">
        <v>0</v>
      </c>
      <c r="R163" s="199">
        <f t="shared" si="12"/>
        <v>0</v>
      </c>
      <c r="S163" s="199">
        <v>0</v>
      </c>
      <c r="T163" s="200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238</v>
      </c>
      <c r="AT163" s="201" t="s">
        <v>156</v>
      </c>
      <c r="AU163" s="201" t="s">
        <v>8</v>
      </c>
      <c r="AY163" s="16" t="s">
        <v>154</v>
      </c>
      <c r="BE163" s="202">
        <f t="shared" si="14"/>
        <v>0</v>
      </c>
      <c r="BF163" s="202">
        <f t="shared" si="15"/>
        <v>0</v>
      </c>
      <c r="BG163" s="202">
        <f t="shared" si="16"/>
        <v>0</v>
      </c>
      <c r="BH163" s="202">
        <f t="shared" si="17"/>
        <v>0</v>
      </c>
      <c r="BI163" s="202">
        <f t="shared" si="18"/>
        <v>0</v>
      </c>
      <c r="BJ163" s="16" t="s">
        <v>87</v>
      </c>
      <c r="BK163" s="202">
        <f t="shared" si="19"/>
        <v>0</v>
      </c>
      <c r="BL163" s="16" t="s">
        <v>238</v>
      </c>
      <c r="BM163" s="201" t="s">
        <v>1303</v>
      </c>
    </row>
    <row r="164" spans="1:65" s="12" customFormat="1" ht="25.9" customHeight="1">
      <c r="B164" s="174"/>
      <c r="C164" s="175"/>
      <c r="D164" s="176" t="s">
        <v>76</v>
      </c>
      <c r="E164" s="177" t="s">
        <v>1304</v>
      </c>
      <c r="F164" s="177" t="s">
        <v>1305</v>
      </c>
      <c r="G164" s="175"/>
      <c r="H164" s="175"/>
      <c r="I164" s="178"/>
      <c r="J164" s="179">
        <f>BK164</f>
        <v>0</v>
      </c>
      <c r="K164" s="175"/>
      <c r="L164" s="180"/>
      <c r="M164" s="181"/>
      <c r="N164" s="182"/>
      <c r="O164" s="182"/>
      <c r="P164" s="183">
        <f>SUM(P165:P169)</f>
        <v>0</v>
      </c>
      <c r="Q164" s="182"/>
      <c r="R164" s="183">
        <f>SUM(R165:R169)</f>
        <v>0</v>
      </c>
      <c r="S164" s="182"/>
      <c r="T164" s="184">
        <f>SUM(T165:T169)</f>
        <v>0</v>
      </c>
      <c r="AR164" s="185" t="s">
        <v>87</v>
      </c>
      <c r="AT164" s="186" t="s">
        <v>76</v>
      </c>
      <c r="AU164" s="186" t="s">
        <v>77</v>
      </c>
      <c r="AY164" s="185" t="s">
        <v>154</v>
      </c>
      <c r="BK164" s="187">
        <f>SUM(BK165:BK169)</f>
        <v>0</v>
      </c>
    </row>
    <row r="165" spans="1:65" s="2" customFormat="1" ht="16.5" customHeight="1">
      <c r="A165" s="33"/>
      <c r="B165" s="34"/>
      <c r="C165" s="215" t="s">
        <v>343</v>
      </c>
      <c r="D165" s="215" t="s">
        <v>270</v>
      </c>
      <c r="E165" s="216" t="s">
        <v>1306</v>
      </c>
      <c r="F165" s="217" t="s">
        <v>1307</v>
      </c>
      <c r="G165" s="218" t="s">
        <v>1175</v>
      </c>
      <c r="H165" s="219">
        <v>1</v>
      </c>
      <c r="I165" s="220"/>
      <c r="J165" s="221">
        <f>ROUND(I165*H165,0)</f>
        <v>0</v>
      </c>
      <c r="K165" s="217" t="s">
        <v>1</v>
      </c>
      <c r="L165" s="222"/>
      <c r="M165" s="223" t="s">
        <v>1</v>
      </c>
      <c r="N165" s="224" t="s">
        <v>43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324</v>
      </c>
      <c r="AT165" s="201" t="s">
        <v>270</v>
      </c>
      <c r="AU165" s="201" t="s">
        <v>8</v>
      </c>
      <c r="AY165" s="16" t="s">
        <v>154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87</v>
      </c>
      <c r="BK165" s="202">
        <f>ROUND(I165*H165,0)</f>
        <v>0</v>
      </c>
      <c r="BL165" s="16" t="s">
        <v>238</v>
      </c>
      <c r="BM165" s="201" t="s">
        <v>1308</v>
      </c>
    </row>
    <row r="166" spans="1:65" s="2" customFormat="1" ht="16.5" customHeight="1">
      <c r="A166" s="33"/>
      <c r="B166" s="34"/>
      <c r="C166" s="190" t="s">
        <v>348</v>
      </c>
      <c r="D166" s="190" t="s">
        <v>156</v>
      </c>
      <c r="E166" s="191" t="s">
        <v>1309</v>
      </c>
      <c r="F166" s="192" t="s">
        <v>1310</v>
      </c>
      <c r="G166" s="193" t="s">
        <v>1202</v>
      </c>
      <c r="H166" s="194">
        <v>3</v>
      </c>
      <c r="I166" s="195"/>
      <c r="J166" s="196">
        <f>ROUND(I166*H166,0)</f>
        <v>0</v>
      </c>
      <c r="K166" s="192" t="s">
        <v>1</v>
      </c>
      <c r="L166" s="38"/>
      <c r="M166" s="197" t="s">
        <v>1</v>
      </c>
      <c r="N166" s="198" t="s">
        <v>43</v>
      </c>
      <c r="O166" s="7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238</v>
      </c>
      <c r="AT166" s="201" t="s">
        <v>156</v>
      </c>
      <c r="AU166" s="201" t="s">
        <v>8</v>
      </c>
      <c r="AY166" s="16" t="s">
        <v>154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87</v>
      </c>
      <c r="BK166" s="202">
        <f>ROUND(I166*H166,0)</f>
        <v>0</v>
      </c>
      <c r="BL166" s="16" t="s">
        <v>238</v>
      </c>
      <c r="BM166" s="201" t="s">
        <v>1311</v>
      </c>
    </row>
    <row r="167" spans="1:65" s="2" customFormat="1" ht="16.5" customHeight="1">
      <c r="A167" s="33"/>
      <c r="B167" s="34"/>
      <c r="C167" s="190" t="s">
        <v>353</v>
      </c>
      <c r="D167" s="190" t="s">
        <v>156</v>
      </c>
      <c r="E167" s="191" t="s">
        <v>1312</v>
      </c>
      <c r="F167" s="192" t="s">
        <v>1313</v>
      </c>
      <c r="G167" s="193" t="s">
        <v>1202</v>
      </c>
      <c r="H167" s="194">
        <v>5</v>
      </c>
      <c r="I167" s="195"/>
      <c r="J167" s="196">
        <f>ROUND(I167*H167,0)</f>
        <v>0</v>
      </c>
      <c r="K167" s="192" t="s">
        <v>1</v>
      </c>
      <c r="L167" s="38"/>
      <c r="M167" s="197" t="s">
        <v>1</v>
      </c>
      <c r="N167" s="198" t="s">
        <v>43</v>
      </c>
      <c r="O167" s="7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238</v>
      </c>
      <c r="AT167" s="201" t="s">
        <v>156</v>
      </c>
      <c r="AU167" s="201" t="s">
        <v>8</v>
      </c>
      <c r="AY167" s="16" t="s">
        <v>154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87</v>
      </c>
      <c r="BK167" s="202">
        <f>ROUND(I167*H167,0)</f>
        <v>0</v>
      </c>
      <c r="BL167" s="16" t="s">
        <v>238</v>
      </c>
      <c r="BM167" s="201" t="s">
        <v>1314</v>
      </c>
    </row>
    <row r="168" spans="1:65" s="2" customFormat="1" ht="16.5" customHeight="1">
      <c r="A168" s="33"/>
      <c r="B168" s="34"/>
      <c r="C168" s="190" t="s">
        <v>361</v>
      </c>
      <c r="D168" s="190" t="s">
        <v>156</v>
      </c>
      <c r="E168" s="191" t="s">
        <v>1315</v>
      </c>
      <c r="F168" s="192" t="s">
        <v>1316</v>
      </c>
      <c r="G168" s="193" t="s">
        <v>176</v>
      </c>
      <c r="H168" s="194">
        <v>0.1</v>
      </c>
      <c r="I168" s="195"/>
      <c r="J168" s="196">
        <f>ROUND(I168*H168,0)</f>
        <v>0</v>
      </c>
      <c r="K168" s="192" t="s">
        <v>1</v>
      </c>
      <c r="L168" s="38"/>
      <c r="M168" s="197" t="s">
        <v>1</v>
      </c>
      <c r="N168" s="198" t="s">
        <v>43</v>
      </c>
      <c r="O168" s="7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238</v>
      </c>
      <c r="AT168" s="201" t="s">
        <v>156</v>
      </c>
      <c r="AU168" s="201" t="s">
        <v>8</v>
      </c>
      <c r="AY168" s="16" t="s">
        <v>154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87</v>
      </c>
      <c r="BK168" s="202">
        <f>ROUND(I168*H168,0)</f>
        <v>0</v>
      </c>
      <c r="BL168" s="16" t="s">
        <v>238</v>
      </c>
      <c r="BM168" s="201" t="s">
        <v>1317</v>
      </c>
    </row>
    <row r="169" spans="1:65" s="2" customFormat="1" ht="16.5" customHeight="1">
      <c r="A169" s="33"/>
      <c r="B169" s="34"/>
      <c r="C169" s="190" t="s">
        <v>370</v>
      </c>
      <c r="D169" s="190" t="s">
        <v>156</v>
      </c>
      <c r="E169" s="191" t="s">
        <v>1318</v>
      </c>
      <c r="F169" s="192" t="s">
        <v>1319</v>
      </c>
      <c r="G169" s="193" t="s">
        <v>1202</v>
      </c>
      <c r="H169" s="194">
        <v>7</v>
      </c>
      <c r="I169" s="195"/>
      <c r="J169" s="196">
        <f>ROUND(I169*H169,0)</f>
        <v>0</v>
      </c>
      <c r="K169" s="192" t="s">
        <v>1</v>
      </c>
      <c r="L169" s="38"/>
      <c r="M169" s="236" t="s">
        <v>1</v>
      </c>
      <c r="N169" s="237" t="s">
        <v>43</v>
      </c>
      <c r="O169" s="238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238</v>
      </c>
      <c r="AT169" s="201" t="s">
        <v>156</v>
      </c>
      <c r="AU169" s="201" t="s">
        <v>8</v>
      </c>
      <c r="AY169" s="16" t="s">
        <v>154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87</v>
      </c>
      <c r="BK169" s="202">
        <f>ROUND(I169*H169,0)</f>
        <v>0</v>
      </c>
      <c r="BL169" s="16" t="s">
        <v>238</v>
      </c>
      <c r="BM169" s="201" t="s">
        <v>1320</v>
      </c>
    </row>
    <row r="170" spans="1:65" s="2" customFormat="1" ht="6.95" customHeight="1">
      <c r="A170" s="3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38"/>
      <c r="M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</row>
  </sheetData>
  <sheetProtection algorithmName="SHA-512" hashValue="GBJC7+TzLTa1QHItaKVnBhomt2DNN5R0Tqa9AK7+OpLOHU/Mea26afrer+2i4qOAeGe3EJXRE3jGWi4DCliXjw==" saltValue="H16e5dJFYIVnf20EN3zSz/z8dsIV4S7sdAzPX3sEKXBUdATVZ+AVWGCrbIcy7V86MN10VEXcAuWhflRoYztgPg==" spinCount="100000" sheet="1" objects="1" scenarios="1" formatColumns="0" formatRows="0" autoFilter="0"/>
  <autoFilter ref="C124:K16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94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5" customHeight="1">
      <c r="B4" s="19"/>
      <c r="D4" s="116" t="s">
        <v>104</v>
      </c>
      <c r="L4" s="19"/>
      <c r="M4" s="11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6" t="str">
        <f>'Rekapitulace stavby'!K6</f>
        <v>SUŠICE, zateplení panelových domů č.p. 1163-1168, ul. Kaštanová</v>
      </c>
      <c r="F7" s="287"/>
      <c r="G7" s="287"/>
      <c r="H7" s="287"/>
      <c r="L7" s="19"/>
    </row>
    <row r="8" spans="1:46" s="2" customFormat="1" ht="12" customHeight="1">
      <c r="A8" s="33"/>
      <c r="B8" s="38"/>
      <c r="C8" s="33"/>
      <c r="D8" s="118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1321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19</v>
      </c>
      <c r="E11" s="33"/>
      <c r="F11" s="109" t="s">
        <v>1</v>
      </c>
      <c r="G11" s="33"/>
      <c r="H11" s="33"/>
      <c r="I11" s="118" t="s">
        <v>20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21</v>
      </c>
      <c r="E12" s="33"/>
      <c r="F12" s="109" t="s">
        <v>22</v>
      </c>
      <c r="G12" s="33"/>
      <c r="H12" s="33"/>
      <c r="I12" s="118" t="s">
        <v>23</v>
      </c>
      <c r="J12" s="119" t="str">
        <f>'Rekapitulace stavby'!AN8</f>
        <v>3. 9. 2020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25</v>
      </c>
      <c r="E14" s="33"/>
      <c r="F14" s="33"/>
      <c r="G14" s="33"/>
      <c r="H14" s="33"/>
      <c r="I14" s="118" t="s">
        <v>26</v>
      </c>
      <c r="J14" s="109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29</v>
      </c>
      <c r="E17" s="33"/>
      <c r="F17" s="33"/>
      <c r="G17" s="33"/>
      <c r="H17" s="33"/>
      <c r="I17" s="118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31</v>
      </c>
      <c r="E20" s="33"/>
      <c r="F20" s="33"/>
      <c r="G20" s="33"/>
      <c r="H20" s="33"/>
      <c r="I20" s="118" t="s">
        <v>26</v>
      </c>
      <c r="J20" s="109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8" t="s">
        <v>28</v>
      </c>
      <c r="J21" s="109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34</v>
      </c>
      <c r="E23" s="33"/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8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292" t="s">
        <v>1</v>
      </c>
      <c r="F27" s="292"/>
      <c r="G27" s="292"/>
      <c r="H27" s="29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ROUND(J143, 0)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41</v>
      </c>
      <c r="E33" s="118" t="s">
        <v>42</v>
      </c>
      <c r="F33" s="128">
        <f>ROUND((SUM(BE143:BE684)),  0)</f>
        <v>0</v>
      </c>
      <c r="G33" s="33"/>
      <c r="H33" s="33"/>
      <c r="I33" s="129">
        <v>0.21</v>
      </c>
      <c r="J33" s="128">
        <f>ROUND(((SUM(BE143:BE684))*I33),  0)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43</v>
      </c>
      <c r="F34" s="128">
        <f>ROUND((SUM(BF143:BF684)),  0)</f>
        <v>0</v>
      </c>
      <c r="G34" s="33"/>
      <c r="H34" s="33"/>
      <c r="I34" s="129">
        <v>0.15</v>
      </c>
      <c r="J34" s="128">
        <f>ROUND(((SUM(BF143:BF684))*I34),  0)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44</v>
      </c>
      <c r="F35" s="128">
        <f>ROUND((SUM(BG143:BG684)),  0)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45</v>
      </c>
      <c r="F36" s="128">
        <f>ROUND((SUM(BH143:BH684)),  0)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46</v>
      </c>
      <c r="F37" s="128">
        <f>ROUND((SUM(BI143:BI684)),  0)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3" t="str">
        <f>E7</f>
        <v>SUŠICE, zateplení panelových domů č.p. 1163-1168, ul. Kaštanová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020 - SO 02 - Bytový dům č.p. 1165-1166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Sušice</v>
      </c>
      <c r="G89" s="35"/>
      <c r="H89" s="35"/>
      <c r="I89" s="28" t="s">
        <v>23</v>
      </c>
      <c r="J89" s="65" t="str">
        <f>IF(J12="","",J12)</f>
        <v>3. 9. 2020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Město Sušice</v>
      </c>
      <c r="G91" s="35"/>
      <c r="H91" s="35"/>
      <c r="I91" s="28" t="s">
        <v>31</v>
      </c>
      <c r="J91" s="31" t="str">
        <f>E21</f>
        <v>Ing. Jan Prášek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>Pavel Hrba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108</v>
      </c>
      <c r="D94" s="149"/>
      <c r="E94" s="149"/>
      <c r="F94" s="149"/>
      <c r="G94" s="149"/>
      <c r="H94" s="149"/>
      <c r="I94" s="149"/>
      <c r="J94" s="150" t="s">
        <v>109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110</v>
      </c>
      <c r="D96" s="35"/>
      <c r="E96" s="35"/>
      <c r="F96" s="35"/>
      <c r="G96" s="35"/>
      <c r="H96" s="35"/>
      <c r="I96" s="35"/>
      <c r="J96" s="83">
        <f>J143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2:12" s="9" customFormat="1" ht="24.95" customHeight="1">
      <c r="B97" s="152"/>
      <c r="C97" s="153"/>
      <c r="D97" s="154" t="s">
        <v>112</v>
      </c>
      <c r="E97" s="155"/>
      <c r="F97" s="155"/>
      <c r="G97" s="155"/>
      <c r="H97" s="155"/>
      <c r="I97" s="155"/>
      <c r="J97" s="156">
        <f>J144</f>
        <v>0</v>
      </c>
      <c r="K97" s="153"/>
      <c r="L97" s="157"/>
    </row>
    <row r="98" spans="2:12" s="10" customFormat="1" ht="19.899999999999999" customHeight="1">
      <c r="B98" s="158"/>
      <c r="C98" s="103"/>
      <c r="D98" s="159" t="s">
        <v>113</v>
      </c>
      <c r="E98" s="160"/>
      <c r="F98" s="160"/>
      <c r="G98" s="160"/>
      <c r="H98" s="160"/>
      <c r="I98" s="160"/>
      <c r="J98" s="161">
        <f>J145</f>
        <v>0</v>
      </c>
      <c r="K98" s="103"/>
      <c r="L98" s="162"/>
    </row>
    <row r="99" spans="2:12" s="10" customFormat="1" ht="19.899999999999999" customHeight="1">
      <c r="B99" s="158"/>
      <c r="C99" s="103"/>
      <c r="D99" s="159" t="s">
        <v>114</v>
      </c>
      <c r="E99" s="160"/>
      <c r="F99" s="160"/>
      <c r="G99" s="160"/>
      <c r="H99" s="160"/>
      <c r="I99" s="160"/>
      <c r="J99" s="161">
        <f>J159</f>
        <v>0</v>
      </c>
      <c r="K99" s="103"/>
      <c r="L99" s="162"/>
    </row>
    <row r="100" spans="2:12" s="10" customFormat="1" ht="19.899999999999999" customHeight="1">
      <c r="B100" s="158"/>
      <c r="C100" s="103"/>
      <c r="D100" s="159" t="s">
        <v>115</v>
      </c>
      <c r="E100" s="160"/>
      <c r="F100" s="160"/>
      <c r="G100" s="160"/>
      <c r="H100" s="160"/>
      <c r="I100" s="160"/>
      <c r="J100" s="161">
        <f>J167</f>
        <v>0</v>
      </c>
      <c r="K100" s="103"/>
      <c r="L100" s="162"/>
    </row>
    <row r="101" spans="2:12" s="10" customFormat="1" ht="19.899999999999999" customHeight="1">
      <c r="B101" s="158"/>
      <c r="C101" s="103"/>
      <c r="D101" s="159" t="s">
        <v>116</v>
      </c>
      <c r="E101" s="160"/>
      <c r="F101" s="160"/>
      <c r="G101" s="160"/>
      <c r="H101" s="160"/>
      <c r="I101" s="160"/>
      <c r="J101" s="161">
        <f>J173</f>
        <v>0</v>
      </c>
      <c r="K101" s="103"/>
      <c r="L101" s="162"/>
    </row>
    <row r="102" spans="2:12" s="10" customFormat="1" ht="19.899999999999999" customHeight="1">
      <c r="B102" s="158"/>
      <c r="C102" s="103"/>
      <c r="D102" s="159" t="s">
        <v>117</v>
      </c>
      <c r="E102" s="160"/>
      <c r="F102" s="160"/>
      <c r="G102" s="160"/>
      <c r="H102" s="160"/>
      <c r="I102" s="160"/>
      <c r="J102" s="161">
        <f>J178</f>
        <v>0</v>
      </c>
      <c r="K102" s="103"/>
      <c r="L102" s="162"/>
    </row>
    <row r="103" spans="2:12" s="10" customFormat="1" ht="19.899999999999999" customHeight="1">
      <c r="B103" s="158"/>
      <c r="C103" s="103"/>
      <c r="D103" s="159" t="s">
        <v>118</v>
      </c>
      <c r="E103" s="160"/>
      <c r="F103" s="160"/>
      <c r="G103" s="160"/>
      <c r="H103" s="160"/>
      <c r="I103" s="160"/>
      <c r="J103" s="161">
        <f>J187</f>
        <v>0</v>
      </c>
      <c r="K103" s="103"/>
      <c r="L103" s="162"/>
    </row>
    <row r="104" spans="2:12" s="10" customFormat="1" ht="19.899999999999999" customHeight="1">
      <c r="B104" s="158"/>
      <c r="C104" s="103"/>
      <c r="D104" s="159" t="s">
        <v>119</v>
      </c>
      <c r="E104" s="160"/>
      <c r="F104" s="160"/>
      <c r="G104" s="160"/>
      <c r="H104" s="160"/>
      <c r="I104" s="160"/>
      <c r="J104" s="161">
        <f>J386</f>
        <v>0</v>
      </c>
      <c r="K104" s="103"/>
      <c r="L104" s="162"/>
    </row>
    <row r="105" spans="2:12" s="10" customFormat="1" ht="19.899999999999999" customHeight="1">
      <c r="B105" s="158"/>
      <c r="C105" s="103"/>
      <c r="D105" s="159" t="s">
        <v>120</v>
      </c>
      <c r="E105" s="160"/>
      <c r="F105" s="160"/>
      <c r="G105" s="160"/>
      <c r="H105" s="160"/>
      <c r="I105" s="160"/>
      <c r="J105" s="161">
        <f>J397</f>
        <v>0</v>
      </c>
      <c r="K105" s="103"/>
      <c r="L105" s="162"/>
    </row>
    <row r="106" spans="2:12" s="10" customFormat="1" ht="19.899999999999999" customHeight="1">
      <c r="B106" s="158"/>
      <c r="C106" s="103"/>
      <c r="D106" s="159" t="s">
        <v>121</v>
      </c>
      <c r="E106" s="160"/>
      <c r="F106" s="160"/>
      <c r="G106" s="160"/>
      <c r="H106" s="160"/>
      <c r="I106" s="160"/>
      <c r="J106" s="161">
        <f>J405</f>
        <v>0</v>
      </c>
      <c r="K106" s="103"/>
      <c r="L106" s="162"/>
    </row>
    <row r="107" spans="2:12" s="10" customFormat="1" ht="19.899999999999999" customHeight="1">
      <c r="B107" s="158"/>
      <c r="C107" s="103"/>
      <c r="D107" s="159" t="s">
        <v>122</v>
      </c>
      <c r="E107" s="160"/>
      <c r="F107" s="160"/>
      <c r="G107" s="160"/>
      <c r="H107" s="160"/>
      <c r="I107" s="160"/>
      <c r="J107" s="161">
        <f>J438</f>
        <v>0</v>
      </c>
      <c r="K107" s="103"/>
      <c r="L107" s="162"/>
    </row>
    <row r="108" spans="2:12" s="10" customFormat="1" ht="19.899999999999999" customHeight="1">
      <c r="B108" s="158"/>
      <c r="C108" s="103"/>
      <c r="D108" s="159" t="s">
        <v>123</v>
      </c>
      <c r="E108" s="160"/>
      <c r="F108" s="160"/>
      <c r="G108" s="160"/>
      <c r="H108" s="160"/>
      <c r="I108" s="160"/>
      <c r="J108" s="161">
        <f>J472</f>
        <v>0</v>
      </c>
      <c r="K108" s="103"/>
      <c r="L108" s="162"/>
    </row>
    <row r="109" spans="2:12" s="10" customFormat="1" ht="19.899999999999999" customHeight="1">
      <c r="B109" s="158"/>
      <c r="C109" s="103"/>
      <c r="D109" s="159" t="s">
        <v>124</v>
      </c>
      <c r="E109" s="160"/>
      <c r="F109" s="160"/>
      <c r="G109" s="160"/>
      <c r="H109" s="160"/>
      <c r="I109" s="160"/>
      <c r="J109" s="161">
        <f>J483</f>
        <v>0</v>
      </c>
      <c r="K109" s="103"/>
      <c r="L109" s="162"/>
    </row>
    <row r="110" spans="2:12" s="9" customFormat="1" ht="24.95" customHeight="1">
      <c r="B110" s="152"/>
      <c r="C110" s="153"/>
      <c r="D110" s="154" t="s">
        <v>125</v>
      </c>
      <c r="E110" s="155"/>
      <c r="F110" s="155"/>
      <c r="G110" s="155"/>
      <c r="H110" s="155"/>
      <c r="I110" s="155"/>
      <c r="J110" s="156">
        <f>J485</f>
        <v>0</v>
      </c>
      <c r="K110" s="153"/>
      <c r="L110" s="157"/>
    </row>
    <row r="111" spans="2:12" s="10" customFormat="1" ht="19.899999999999999" customHeight="1">
      <c r="B111" s="158"/>
      <c r="C111" s="103"/>
      <c r="D111" s="159" t="s">
        <v>126</v>
      </c>
      <c r="E111" s="160"/>
      <c r="F111" s="160"/>
      <c r="G111" s="160"/>
      <c r="H111" s="160"/>
      <c r="I111" s="160"/>
      <c r="J111" s="161">
        <f>J486</f>
        <v>0</v>
      </c>
      <c r="K111" s="103"/>
      <c r="L111" s="162"/>
    </row>
    <row r="112" spans="2:12" s="10" customFormat="1" ht="19.899999999999999" customHeight="1">
      <c r="B112" s="158"/>
      <c r="C112" s="103"/>
      <c r="D112" s="159" t="s">
        <v>127</v>
      </c>
      <c r="E112" s="160"/>
      <c r="F112" s="160"/>
      <c r="G112" s="160"/>
      <c r="H112" s="160"/>
      <c r="I112" s="160"/>
      <c r="J112" s="161">
        <f>J502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128</v>
      </c>
      <c r="E113" s="160"/>
      <c r="F113" s="160"/>
      <c r="G113" s="160"/>
      <c r="H113" s="160"/>
      <c r="I113" s="160"/>
      <c r="J113" s="161">
        <f>J537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129</v>
      </c>
      <c r="E114" s="160"/>
      <c r="F114" s="160"/>
      <c r="G114" s="160"/>
      <c r="H114" s="160"/>
      <c r="I114" s="160"/>
      <c r="J114" s="161">
        <f>J543</f>
        <v>0</v>
      </c>
      <c r="K114" s="103"/>
      <c r="L114" s="162"/>
    </row>
    <row r="115" spans="1:31" s="10" customFormat="1" ht="19.899999999999999" customHeight="1">
      <c r="B115" s="158"/>
      <c r="C115" s="103"/>
      <c r="D115" s="159" t="s">
        <v>130</v>
      </c>
      <c r="E115" s="160"/>
      <c r="F115" s="160"/>
      <c r="G115" s="160"/>
      <c r="H115" s="160"/>
      <c r="I115" s="160"/>
      <c r="J115" s="161">
        <f>J548</f>
        <v>0</v>
      </c>
      <c r="K115" s="103"/>
      <c r="L115" s="162"/>
    </row>
    <row r="116" spans="1:31" s="10" customFormat="1" ht="19.899999999999999" customHeight="1">
      <c r="B116" s="158"/>
      <c r="C116" s="103"/>
      <c r="D116" s="159" t="s">
        <v>131</v>
      </c>
      <c r="E116" s="160"/>
      <c r="F116" s="160"/>
      <c r="G116" s="160"/>
      <c r="H116" s="160"/>
      <c r="I116" s="160"/>
      <c r="J116" s="161">
        <f>J596</f>
        <v>0</v>
      </c>
      <c r="K116" s="103"/>
      <c r="L116" s="162"/>
    </row>
    <row r="117" spans="1:31" s="10" customFormat="1" ht="19.899999999999999" customHeight="1">
      <c r="B117" s="158"/>
      <c r="C117" s="103"/>
      <c r="D117" s="159" t="s">
        <v>132</v>
      </c>
      <c r="E117" s="160"/>
      <c r="F117" s="160"/>
      <c r="G117" s="160"/>
      <c r="H117" s="160"/>
      <c r="I117" s="160"/>
      <c r="J117" s="161">
        <f>J599</f>
        <v>0</v>
      </c>
      <c r="K117" s="103"/>
      <c r="L117" s="162"/>
    </row>
    <row r="118" spans="1:31" s="10" customFormat="1" ht="19.899999999999999" customHeight="1">
      <c r="B118" s="158"/>
      <c r="C118" s="103"/>
      <c r="D118" s="159" t="s">
        <v>133</v>
      </c>
      <c r="E118" s="160"/>
      <c r="F118" s="160"/>
      <c r="G118" s="160"/>
      <c r="H118" s="160"/>
      <c r="I118" s="160"/>
      <c r="J118" s="161">
        <f>J631</f>
        <v>0</v>
      </c>
      <c r="K118" s="103"/>
      <c r="L118" s="162"/>
    </row>
    <row r="119" spans="1:31" s="10" customFormat="1" ht="19.899999999999999" customHeight="1">
      <c r="B119" s="158"/>
      <c r="C119" s="103"/>
      <c r="D119" s="159" t="s">
        <v>134</v>
      </c>
      <c r="E119" s="160"/>
      <c r="F119" s="160"/>
      <c r="G119" s="160"/>
      <c r="H119" s="160"/>
      <c r="I119" s="160"/>
      <c r="J119" s="161">
        <f>J661</f>
        <v>0</v>
      </c>
      <c r="K119" s="103"/>
      <c r="L119" s="162"/>
    </row>
    <row r="120" spans="1:31" s="10" customFormat="1" ht="19.899999999999999" customHeight="1">
      <c r="B120" s="158"/>
      <c r="C120" s="103"/>
      <c r="D120" s="159" t="s">
        <v>135</v>
      </c>
      <c r="E120" s="160"/>
      <c r="F120" s="160"/>
      <c r="G120" s="160"/>
      <c r="H120" s="160"/>
      <c r="I120" s="160"/>
      <c r="J120" s="161">
        <f>J674</f>
        <v>0</v>
      </c>
      <c r="K120" s="103"/>
      <c r="L120" s="162"/>
    </row>
    <row r="121" spans="1:31" s="9" customFormat="1" ht="24.95" customHeight="1">
      <c r="B121" s="152"/>
      <c r="C121" s="153"/>
      <c r="D121" s="154" t="s">
        <v>136</v>
      </c>
      <c r="E121" s="155"/>
      <c r="F121" s="155"/>
      <c r="G121" s="155"/>
      <c r="H121" s="155"/>
      <c r="I121" s="155"/>
      <c r="J121" s="156">
        <f>J679</f>
        <v>0</v>
      </c>
      <c r="K121" s="153"/>
      <c r="L121" s="157"/>
    </row>
    <row r="122" spans="1:31" s="10" customFormat="1" ht="19.899999999999999" customHeight="1">
      <c r="B122" s="158"/>
      <c r="C122" s="103"/>
      <c r="D122" s="159" t="s">
        <v>137</v>
      </c>
      <c r="E122" s="160"/>
      <c r="F122" s="160"/>
      <c r="G122" s="160"/>
      <c r="H122" s="160"/>
      <c r="I122" s="160"/>
      <c r="J122" s="161">
        <f>J680</f>
        <v>0</v>
      </c>
      <c r="K122" s="103"/>
      <c r="L122" s="162"/>
    </row>
    <row r="123" spans="1:31" s="10" customFormat="1" ht="19.899999999999999" customHeight="1">
      <c r="B123" s="158"/>
      <c r="C123" s="103"/>
      <c r="D123" s="159" t="s">
        <v>138</v>
      </c>
      <c r="E123" s="160"/>
      <c r="F123" s="160"/>
      <c r="G123" s="160"/>
      <c r="H123" s="160"/>
      <c r="I123" s="160"/>
      <c r="J123" s="161">
        <f>J682</f>
        <v>0</v>
      </c>
      <c r="K123" s="103"/>
      <c r="L123" s="162"/>
    </row>
    <row r="124" spans="1:31" s="2" customFormat="1" ht="21.7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9" spans="1:63" s="2" customFormat="1" ht="6.95" customHeight="1">
      <c r="A129" s="33"/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3" s="2" customFormat="1" ht="24.95" customHeight="1">
      <c r="A130" s="33"/>
      <c r="B130" s="34"/>
      <c r="C130" s="22" t="s">
        <v>139</v>
      </c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6.9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12" customHeight="1">
      <c r="A132" s="33"/>
      <c r="B132" s="34"/>
      <c r="C132" s="28" t="s">
        <v>17</v>
      </c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2" customFormat="1" ht="16.5" customHeight="1">
      <c r="A133" s="33"/>
      <c r="B133" s="34"/>
      <c r="C133" s="35"/>
      <c r="D133" s="35"/>
      <c r="E133" s="293" t="str">
        <f>E7</f>
        <v>SUŠICE, zateplení panelových domů č.p. 1163-1168, ul. Kaštanová</v>
      </c>
      <c r="F133" s="294"/>
      <c r="G133" s="294"/>
      <c r="H133" s="294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3" s="2" customFormat="1" ht="12" customHeight="1">
      <c r="A134" s="33"/>
      <c r="B134" s="34"/>
      <c r="C134" s="28" t="s">
        <v>105</v>
      </c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16.5" customHeight="1">
      <c r="A135" s="33"/>
      <c r="B135" s="34"/>
      <c r="C135" s="35"/>
      <c r="D135" s="35"/>
      <c r="E135" s="241" t="str">
        <f>E9</f>
        <v>020 - SO 02 - Bytový dům č.p. 1165-1166</v>
      </c>
      <c r="F135" s="295"/>
      <c r="G135" s="295"/>
      <c r="H135" s="295"/>
      <c r="I135" s="35"/>
      <c r="J135" s="35"/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6.95" customHeight="1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12" customHeight="1">
      <c r="A137" s="33"/>
      <c r="B137" s="34"/>
      <c r="C137" s="28" t="s">
        <v>21</v>
      </c>
      <c r="D137" s="35"/>
      <c r="E137" s="35"/>
      <c r="F137" s="26" t="str">
        <f>F12</f>
        <v>Sušice</v>
      </c>
      <c r="G137" s="35"/>
      <c r="H137" s="35"/>
      <c r="I137" s="28" t="s">
        <v>23</v>
      </c>
      <c r="J137" s="65" t="str">
        <f>IF(J12="","",J12)</f>
        <v>3. 9. 2020</v>
      </c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6.95" customHeight="1">
      <c r="A138" s="33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15.2" customHeight="1">
      <c r="A139" s="33"/>
      <c r="B139" s="34"/>
      <c r="C139" s="28" t="s">
        <v>25</v>
      </c>
      <c r="D139" s="35"/>
      <c r="E139" s="35"/>
      <c r="F139" s="26" t="str">
        <f>E15</f>
        <v>Město Sušice</v>
      </c>
      <c r="G139" s="35"/>
      <c r="H139" s="35"/>
      <c r="I139" s="28" t="s">
        <v>31</v>
      </c>
      <c r="J139" s="31" t="str">
        <f>E21</f>
        <v>Ing. Jan Prášek</v>
      </c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15.2" customHeight="1">
      <c r="A140" s="33"/>
      <c r="B140" s="34"/>
      <c r="C140" s="28" t="s">
        <v>29</v>
      </c>
      <c r="D140" s="35"/>
      <c r="E140" s="35"/>
      <c r="F140" s="26" t="str">
        <f>IF(E18="","",E18)</f>
        <v>Vyplň údaj</v>
      </c>
      <c r="G140" s="35"/>
      <c r="H140" s="35"/>
      <c r="I140" s="28" t="s">
        <v>34</v>
      </c>
      <c r="J140" s="31" t="str">
        <f>E24</f>
        <v>Pavel Hrba</v>
      </c>
      <c r="K140" s="35"/>
      <c r="L140" s="50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10.35" customHeight="1">
      <c r="A141" s="33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50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11" customFormat="1" ht="29.25" customHeight="1">
      <c r="A142" s="163"/>
      <c r="B142" s="164"/>
      <c r="C142" s="165" t="s">
        <v>140</v>
      </c>
      <c r="D142" s="166" t="s">
        <v>62</v>
      </c>
      <c r="E142" s="166" t="s">
        <v>58</v>
      </c>
      <c r="F142" s="166" t="s">
        <v>59</v>
      </c>
      <c r="G142" s="166" t="s">
        <v>141</v>
      </c>
      <c r="H142" s="166" t="s">
        <v>142</v>
      </c>
      <c r="I142" s="166" t="s">
        <v>143</v>
      </c>
      <c r="J142" s="166" t="s">
        <v>109</v>
      </c>
      <c r="K142" s="167" t="s">
        <v>144</v>
      </c>
      <c r="L142" s="168"/>
      <c r="M142" s="74" t="s">
        <v>1</v>
      </c>
      <c r="N142" s="75" t="s">
        <v>41</v>
      </c>
      <c r="O142" s="75" t="s">
        <v>145</v>
      </c>
      <c r="P142" s="75" t="s">
        <v>146</v>
      </c>
      <c r="Q142" s="75" t="s">
        <v>147</v>
      </c>
      <c r="R142" s="75" t="s">
        <v>148</v>
      </c>
      <c r="S142" s="75" t="s">
        <v>149</v>
      </c>
      <c r="T142" s="76" t="s">
        <v>150</v>
      </c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</row>
    <row r="143" spans="1:63" s="2" customFormat="1" ht="22.9" customHeight="1">
      <c r="A143" s="33"/>
      <c r="B143" s="34"/>
      <c r="C143" s="81" t="s">
        <v>151</v>
      </c>
      <c r="D143" s="35"/>
      <c r="E143" s="35"/>
      <c r="F143" s="35"/>
      <c r="G143" s="35"/>
      <c r="H143" s="35"/>
      <c r="I143" s="35"/>
      <c r="J143" s="169">
        <f>BK143</f>
        <v>0</v>
      </c>
      <c r="K143" s="35"/>
      <c r="L143" s="38"/>
      <c r="M143" s="77"/>
      <c r="N143" s="170"/>
      <c r="O143" s="78"/>
      <c r="P143" s="171">
        <f>P144+P485+P679</f>
        <v>0</v>
      </c>
      <c r="Q143" s="78"/>
      <c r="R143" s="171">
        <f>R144+R485+R679</f>
        <v>63.853258100000005</v>
      </c>
      <c r="S143" s="78"/>
      <c r="T143" s="172">
        <f>T144+T485+T679</f>
        <v>102.18607436999999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76</v>
      </c>
      <c r="AU143" s="16" t="s">
        <v>111</v>
      </c>
      <c r="BK143" s="173">
        <f>BK144+BK485+BK679</f>
        <v>0</v>
      </c>
    </row>
    <row r="144" spans="1:63" s="12" customFormat="1" ht="25.9" customHeight="1">
      <c r="B144" s="174"/>
      <c r="C144" s="175"/>
      <c r="D144" s="176" t="s">
        <v>76</v>
      </c>
      <c r="E144" s="177" t="s">
        <v>152</v>
      </c>
      <c r="F144" s="177" t="s">
        <v>153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P145+P159+P167+P173+P178+P187+P386+P397+P405+P438+P472+P483</f>
        <v>0</v>
      </c>
      <c r="Q144" s="182"/>
      <c r="R144" s="183">
        <f>R145+R159+R167+R173+R178+R187+R386+R397+R405+R438+R472+R483</f>
        <v>50.294717330000005</v>
      </c>
      <c r="S144" s="182"/>
      <c r="T144" s="184">
        <f>T145+T159+T167+T173+T178+T187+T386+T397+T405+T438+T472+T483</f>
        <v>99.756500999999986</v>
      </c>
      <c r="AR144" s="185" t="s">
        <v>8</v>
      </c>
      <c r="AT144" s="186" t="s">
        <v>76</v>
      </c>
      <c r="AU144" s="186" t="s">
        <v>77</v>
      </c>
      <c r="AY144" s="185" t="s">
        <v>154</v>
      </c>
      <c r="BK144" s="187">
        <f>BK145+BK159+BK167+BK173+BK178+BK187+BK386+BK397+BK405+BK438+BK472+BK483</f>
        <v>0</v>
      </c>
    </row>
    <row r="145" spans="1:65" s="12" customFormat="1" ht="22.9" customHeight="1">
      <c r="B145" s="174"/>
      <c r="C145" s="175"/>
      <c r="D145" s="176" t="s">
        <v>76</v>
      </c>
      <c r="E145" s="188" t="s">
        <v>8</v>
      </c>
      <c r="F145" s="188" t="s">
        <v>155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SUM(P146:P158)</f>
        <v>0</v>
      </c>
      <c r="Q145" s="182"/>
      <c r="R145" s="183">
        <f>SUM(R146:R158)</f>
        <v>0</v>
      </c>
      <c r="S145" s="182"/>
      <c r="T145" s="184">
        <f>SUM(T146:T158)</f>
        <v>0</v>
      </c>
      <c r="AR145" s="185" t="s">
        <v>8</v>
      </c>
      <c r="AT145" s="186" t="s">
        <v>76</v>
      </c>
      <c r="AU145" s="186" t="s">
        <v>8</v>
      </c>
      <c r="AY145" s="185" t="s">
        <v>154</v>
      </c>
      <c r="BK145" s="187">
        <f>SUM(BK146:BK158)</f>
        <v>0</v>
      </c>
    </row>
    <row r="146" spans="1:65" s="2" customFormat="1" ht="21.75" customHeight="1">
      <c r="A146" s="33"/>
      <c r="B146" s="34"/>
      <c r="C146" s="190" t="s">
        <v>8</v>
      </c>
      <c r="D146" s="190" t="s">
        <v>156</v>
      </c>
      <c r="E146" s="191" t="s">
        <v>157</v>
      </c>
      <c r="F146" s="192" t="s">
        <v>158</v>
      </c>
      <c r="G146" s="193" t="s">
        <v>159</v>
      </c>
      <c r="H146" s="194">
        <v>6.4850000000000003</v>
      </c>
      <c r="I146" s="195"/>
      <c r="J146" s="196">
        <f>ROUND(I146*H146,0)</f>
        <v>0</v>
      </c>
      <c r="K146" s="192" t="s">
        <v>160</v>
      </c>
      <c r="L146" s="38"/>
      <c r="M146" s="197" t="s">
        <v>1</v>
      </c>
      <c r="N146" s="198" t="s">
        <v>43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161</v>
      </c>
      <c r="AT146" s="201" t="s">
        <v>156</v>
      </c>
      <c r="AU146" s="201" t="s">
        <v>87</v>
      </c>
      <c r="AY146" s="16" t="s">
        <v>154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87</v>
      </c>
      <c r="BK146" s="202">
        <f>ROUND(I146*H146,0)</f>
        <v>0</v>
      </c>
      <c r="BL146" s="16" t="s">
        <v>161</v>
      </c>
      <c r="BM146" s="201" t="s">
        <v>162</v>
      </c>
    </row>
    <row r="147" spans="1:65" s="13" customFormat="1" ht="11.25">
      <c r="B147" s="203"/>
      <c r="C147" s="204"/>
      <c r="D147" s="205" t="s">
        <v>163</v>
      </c>
      <c r="E147" s="206" t="s">
        <v>1</v>
      </c>
      <c r="F147" s="207" t="s">
        <v>164</v>
      </c>
      <c r="G147" s="204"/>
      <c r="H147" s="208">
        <v>5.2850000000000001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163</v>
      </c>
      <c r="AU147" s="214" t="s">
        <v>87</v>
      </c>
      <c r="AV147" s="13" t="s">
        <v>87</v>
      </c>
      <c r="AW147" s="13" t="s">
        <v>33</v>
      </c>
      <c r="AX147" s="13" t="s">
        <v>77</v>
      </c>
      <c r="AY147" s="214" t="s">
        <v>154</v>
      </c>
    </row>
    <row r="148" spans="1:65" s="13" customFormat="1" ht="11.25">
      <c r="B148" s="203"/>
      <c r="C148" s="204"/>
      <c r="D148" s="205" t="s">
        <v>163</v>
      </c>
      <c r="E148" s="206" t="s">
        <v>1</v>
      </c>
      <c r="F148" s="207" t="s">
        <v>165</v>
      </c>
      <c r="G148" s="204"/>
      <c r="H148" s="208">
        <v>1.2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163</v>
      </c>
      <c r="AU148" s="214" t="s">
        <v>87</v>
      </c>
      <c r="AV148" s="13" t="s">
        <v>87</v>
      </c>
      <c r="AW148" s="13" t="s">
        <v>33</v>
      </c>
      <c r="AX148" s="13" t="s">
        <v>77</v>
      </c>
      <c r="AY148" s="214" t="s">
        <v>154</v>
      </c>
    </row>
    <row r="149" spans="1:65" s="2" customFormat="1" ht="16.5" customHeight="1">
      <c r="A149" s="33"/>
      <c r="B149" s="34"/>
      <c r="C149" s="190" t="s">
        <v>87</v>
      </c>
      <c r="D149" s="190" t="s">
        <v>156</v>
      </c>
      <c r="E149" s="191" t="s">
        <v>166</v>
      </c>
      <c r="F149" s="192" t="s">
        <v>167</v>
      </c>
      <c r="G149" s="193" t="s">
        <v>159</v>
      </c>
      <c r="H149" s="194">
        <v>2.411</v>
      </c>
      <c r="I149" s="195"/>
      <c r="J149" s="196">
        <f>ROUND(I149*H149,0)</f>
        <v>0</v>
      </c>
      <c r="K149" s="192" t="s">
        <v>160</v>
      </c>
      <c r="L149" s="38"/>
      <c r="M149" s="197" t="s">
        <v>1</v>
      </c>
      <c r="N149" s="198" t="s">
        <v>43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161</v>
      </c>
      <c r="AT149" s="201" t="s">
        <v>156</v>
      </c>
      <c r="AU149" s="201" t="s">
        <v>87</v>
      </c>
      <c r="AY149" s="16" t="s">
        <v>154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87</v>
      </c>
      <c r="BK149" s="202">
        <f>ROUND(I149*H149,0)</f>
        <v>0</v>
      </c>
      <c r="BL149" s="16" t="s">
        <v>161</v>
      </c>
      <c r="BM149" s="201" t="s">
        <v>168</v>
      </c>
    </row>
    <row r="150" spans="1:65" s="13" customFormat="1" ht="11.25">
      <c r="B150" s="203"/>
      <c r="C150" s="204"/>
      <c r="D150" s="205" t="s">
        <v>163</v>
      </c>
      <c r="E150" s="206" t="s">
        <v>1</v>
      </c>
      <c r="F150" s="207" t="s">
        <v>169</v>
      </c>
      <c r="G150" s="204"/>
      <c r="H150" s="208">
        <v>2.411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163</v>
      </c>
      <c r="AU150" s="214" t="s">
        <v>87</v>
      </c>
      <c r="AV150" s="13" t="s">
        <v>87</v>
      </c>
      <c r="AW150" s="13" t="s">
        <v>33</v>
      </c>
      <c r="AX150" s="13" t="s">
        <v>77</v>
      </c>
      <c r="AY150" s="214" t="s">
        <v>154</v>
      </c>
    </row>
    <row r="151" spans="1:65" s="2" customFormat="1" ht="16.5" customHeight="1">
      <c r="A151" s="33"/>
      <c r="B151" s="34"/>
      <c r="C151" s="190" t="s">
        <v>170</v>
      </c>
      <c r="D151" s="190" t="s">
        <v>156</v>
      </c>
      <c r="E151" s="191" t="s">
        <v>171</v>
      </c>
      <c r="F151" s="192" t="s">
        <v>172</v>
      </c>
      <c r="G151" s="193" t="s">
        <v>159</v>
      </c>
      <c r="H151" s="194">
        <v>2.411</v>
      </c>
      <c r="I151" s="195"/>
      <c r="J151" s="196">
        <f>ROUND(I151*H151,0)</f>
        <v>0</v>
      </c>
      <c r="K151" s="192" t="s">
        <v>160</v>
      </c>
      <c r="L151" s="38"/>
      <c r="M151" s="197" t="s">
        <v>1</v>
      </c>
      <c r="N151" s="198" t="s">
        <v>43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161</v>
      </c>
      <c r="AT151" s="201" t="s">
        <v>156</v>
      </c>
      <c r="AU151" s="201" t="s">
        <v>87</v>
      </c>
      <c r="AY151" s="16" t="s">
        <v>154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87</v>
      </c>
      <c r="BK151" s="202">
        <f>ROUND(I151*H151,0)</f>
        <v>0</v>
      </c>
      <c r="BL151" s="16" t="s">
        <v>161</v>
      </c>
      <c r="BM151" s="201" t="s">
        <v>173</v>
      </c>
    </row>
    <row r="152" spans="1:65" s="13" customFormat="1" ht="11.25">
      <c r="B152" s="203"/>
      <c r="C152" s="204"/>
      <c r="D152" s="205" t="s">
        <v>163</v>
      </c>
      <c r="E152" s="206" t="s">
        <v>1</v>
      </c>
      <c r="F152" s="207" t="s">
        <v>169</v>
      </c>
      <c r="G152" s="204"/>
      <c r="H152" s="208">
        <v>2.411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163</v>
      </c>
      <c r="AU152" s="214" t="s">
        <v>87</v>
      </c>
      <c r="AV152" s="13" t="s">
        <v>87</v>
      </c>
      <c r="AW152" s="13" t="s">
        <v>33</v>
      </c>
      <c r="AX152" s="13" t="s">
        <v>77</v>
      </c>
      <c r="AY152" s="214" t="s">
        <v>154</v>
      </c>
    </row>
    <row r="153" spans="1:65" s="2" customFormat="1" ht="16.5" customHeight="1">
      <c r="A153" s="33"/>
      <c r="B153" s="34"/>
      <c r="C153" s="190" t="s">
        <v>161</v>
      </c>
      <c r="D153" s="190" t="s">
        <v>156</v>
      </c>
      <c r="E153" s="191" t="s">
        <v>174</v>
      </c>
      <c r="F153" s="192" t="s">
        <v>175</v>
      </c>
      <c r="G153" s="193" t="s">
        <v>176</v>
      </c>
      <c r="H153" s="194">
        <v>4.2190000000000003</v>
      </c>
      <c r="I153" s="195"/>
      <c r="J153" s="196">
        <f>ROUND(I153*H153,0)</f>
        <v>0</v>
      </c>
      <c r="K153" s="192" t="s">
        <v>160</v>
      </c>
      <c r="L153" s="38"/>
      <c r="M153" s="197" t="s">
        <v>1</v>
      </c>
      <c r="N153" s="198" t="s">
        <v>43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161</v>
      </c>
      <c r="AT153" s="201" t="s">
        <v>156</v>
      </c>
      <c r="AU153" s="201" t="s">
        <v>87</v>
      </c>
      <c r="AY153" s="16" t="s">
        <v>154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87</v>
      </c>
      <c r="BK153" s="202">
        <f>ROUND(I153*H153,0)</f>
        <v>0</v>
      </c>
      <c r="BL153" s="16" t="s">
        <v>161</v>
      </c>
      <c r="BM153" s="201" t="s">
        <v>177</v>
      </c>
    </row>
    <row r="154" spans="1:65" s="13" customFormat="1" ht="11.25">
      <c r="B154" s="203"/>
      <c r="C154" s="204"/>
      <c r="D154" s="205" t="s">
        <v>163</v>
      </c>
      <c r="E154" s="206" t="s">
        <v>1</v>
      </c>
      <c r="F154" s="207" t="s">
        <v>178</v>
      </c>
      <c r="G154" s="204"/>
      <c r="H154" s="208">
        <v>4.2190000000000003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163</v>
      </c>
      <c r="AU154" s="214" t="s">
        <v>87</v>
      </c>
      <c r="AV154" s="13" t="s">
        <v>87</v>
      </c>
      <c r="AW154" s="13" t="s">
        <v>33</v>
      </c>
      <c r="AX154" s="13" t="s">
        <v>77</v>
      </c>
      <c r="AY154" s="214" t="s">
        <v>154</v>
      </c>
    </row>
    <row r="155" spans="1:65" s="2" customFormat="1" ht="16.5" customHeight="1">
      <c r="A155" s="33"/>
      <c r="B155" s="34"/>
      <c r="C155" s="190" t="s">
        <v>179</v>
      </c>
      <c r="D155" s="190" t="s">
        <v>156</v>
      </c>
      <c r="E155" s="191" t="s">
        <v>180</v>
      </c>
      <c r="F155" s="192" t="s">
        <v>181</v>
      </c>
      <c r="G155" s="193" t="s">
        <v>159</v>
      </c>
      <c r="H155" s="194">
        <v>2.411</v>
      </c>
      <c r="I155" s="195"/>
      <c r="J155" s="196">
        <f>ROUND(I155*H155,0)</f>
        <v>0</v>
      </c>
      <c r="K155" s="192" t="s">
        <v>160</v>
      </c>
      <c r="L155" s="38"/>
      <c r="M155" s="197" t="s">
        <v>1</v>
      </c>
      <c r="N155" s="198" t="s">
        <v>43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161</v>
      </c>
      <c r="AT155" s="201" t="s">
        <v>156</v>
      </c>
      <c r="AU155" s="201" t="s">
        <v>87</v>
      </c>
      <c r="AY155" s="16" t="s">
        <v>154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87</v>
      </c>
      <c r="BK155" s="202">
        <f>ROUND(I155*H155,0)</f>
        <v>0</v>
      </c>
      <c r="BL155" s="16" t="s">
        <v>161</v>
      </c>
      <c r="BM155" s="201" t="s">
        <v>182</v>
      </c>
    </row>
    <row r="156" spans="1:65" s="2" customFormat="1" ht="16.5" customHeight="1">
      <c r="A156" s="33"/>
      <c r="B156" s="34"/>
      <c r="C156" s="190" t="s">
        <v>183</v>
      </c>
      <c r="D156" s="190" t="s">
        <v>156</v>
      </c>
      <c r="E156" s="191" t="s">
        <v>184</v>
      </c>
      <c r="F156" s="192" t="s">
        <v>185</v>
      </c>
      <c r="G156" s="193" t="s">
        <v>159</v>
      </c>
      <c r="H156" s="194">
        <v>4.0739999999999998</v>
      </c>
      <c r="I156" s="195"/>
      <c r="J156" s="196">
        <f>ROUND(I156*H156,0)</f>
        <v>0</v>
      </c>
      <c r="K156" s="192" t="s">
        <v>160</v>
      </c>
      <c r="L156" s="38"/>
      <c r="M156" s="197" t="s">
        <v>1</v>
      </c>
      <c r="N156" s="198" t="s">
        <v>43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161</v>
      </c>
      <c r="AT156" s="201" t="s">
        <v>156</v>
      </c>
      <c r="AU156" s="201" t="s">
        <v>87</v>
      </c>
      <c r="AY156" s="16" t="s">
        <v>154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87</v>
      </c>
      <c r="BK156" s="202">
        <f>ROUND(I156*H156,0)</f>
        <v>0</v>
      </c>
      <c r="BL156" s="16" t="s">
        <v>161</v>
      </c>
      <c r="BM156" s="201" t="s">
        <v>186</v>
      </c>
    </row>
    <row r="157" spans="1:65" s="13" customFormat="1" ht="11.25">
      <c r="B157" s="203"/>
      <c r="C157" s="204"/>
      <c r="D157" s="205" t="s">
        <v>163</v>
      </c>
      <c r="E157" s="206" t="s">
        <v>1</v>
      </c>
      <c r="F157" s="207" t="s">
        <v>187</v>
      </c>
      <c r="G157" s="204"/>
      <c r="H157" s="208">
        <v>2.1139999999999999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163</v>
      </c>
      <c r="AU157" s="214" t="s">
        <v>87</v>
      </c>
      <c r="AV157" s="13" t="s">
        <v>87</v>
      </c>
      <c r="AW157" s="13" t="s">
        <v>33</v>
      </c>
      <c r="AX157" s="13" t="s">
        <v>77</v>
      </c>
      <c r="AY157" s="214" t="s">
        <v>154</v>
      </c>
    </row>
    <row r="158" spans="1:65" s="13" customFormat="1" ht="11.25">
      <c r="B158" s="203"/>
      <c r="C158" s="204"/>
      <c r="D158" s="205" t="s">
        <v>163</v>
      </c>
      <c r="E158" s="206" t="s">
        <v>1</v>
      </c>
      <c r="F158" s="207" t="s">
        <v>188</v>
      </c>
      <c r="G158" s="204"/>
      <c r="H158" s="208">
        <v>1.96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163</v>
      </c>
      <c r="AU158" s="214" t="s">
        <v>87</v>
      </c>
      <c r="AV158" s="13" t="s">
        <v>87</v>
      </c>
      <c r="AW158" s="13" t="s">
        <v>33</v>
      </c>
      <c r="AX158" s="13" t="s">
        <v>77</v>
      </c>
      <c r="AY158" s="214" t="s">
        <v>154</v>
      </c>
    </row>
    <row r="159" spans="1:65" s="12" customFormat="1" ht="22.9" customHeight="1">
      <c r="B159" s="174"/>
      <c r="C159" s="175"/>
      <c r="D159" s="176" t="s">
        <v>76</v>
      </c>
      <c r="E159" s="188" t="s">
        <v>87</v>
      </c>
      <c r="F159" s="188" t="s">
        <v>189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SUM(P160:P166)</f>
        <v>0</v>
      </c>
      <c r="Q159" s="182"/>
      <c r="R159" s="183">
        <f>SUM(R160:R166)</f>
        <v>8.0400265899999983</v>
      </c>
      <c r="S159" s="182"/>
      <c r="T159" s="184">
        <f>SUM(T160:T166)</f>
        <v>0</v>
      </c>
      <c r="AR159" s="185" t="s">
        <v>8</v>
      </c>
      <c r="AT159" s="186" t="s">
        <v>76</v>
      </c>
      <c r="AU159" s="186" t="s">
        <v>8</v>
      </c>
      <c r="AY159" s="185" t="s">
        <v>154</v>
      </c>
      <c r="BK159" s="187">
        <f>SUM(BK160:BK166)</f>
        <v>0</v>
      </c>
    </row>
    <row r="160" spans="1:65" s="2" customFormat="1" ht="16.5" customHeight="1">
      <c r="A160" s="33"/>
      <c r="B160" s="34"/>
      <c r="C160" s="190" t="s">
        <v>190</v>
      </c>
      <c r="D160" s="190" t="s">
        <v>156</v>
      </c>
      <c r="E160" s="191" t="s">
        <v>191</v>
      </c>
      <c r="F160" s="192" t="s">
        <v>192</v>
      </c>
      <c r="G160" s="193" t="s">
        <v>159</v>
      </c>
      <c r="H160" s="194">
        <v>3.1709999999999998</v>
      </c>
      <c r="I160" s="195"/>
      <c r="J160" s="196">
        <f>ROUND(I160*H160,0)</f>
        <v>0</v>
      </c>
      <c r="K160" s="192" t="s">
        <v>160</v>
      </c>
      <c r="L160" s="38"/>
      <c r="M160" s="197" t="s">
        <v>1</v>
      </c>
      <c r="N160" s="198" t="s">
        <v>43</v>
      </c>
      <c r="O160" s="70"/>
      <c r="P160" s="199">
        <f>O160*H160</f>
        <v>0</v>
      </c>
      <c r="Q160" s="199">
        <v>2.45329</v>
      </c>
      <c r="R160" s="199">
        <f>Q160*H160</f>
        <v>7.7793825899999991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161</v>
      </c>
      <c r="AT160" s="201" t="s">
        <v>156</v>
      </c>
      <c r="AU160" s="201" t="s">
        <v>87</v>
      </c>
      <c r="AY160" s="16" t="s">
        <v>154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87</v>
      </c>
      <c r="BK160" s="202">
        <f>ROUND(I160*H160,0)</f>
        <v>0</v>
      </c>
      <c r="BL160" s="16" t="s">
        <v>161</v>
      </c>
      <c r="BM160" s="201" t="s">
        <v>193</v>
      </c>
    </row>
    <row r="161" spans="1:65" s="13" customFormat="1" ht="11.25">
      <c r="B161" s="203"/>
      <c r="C161" s="204"/>
      <c r="D161" s="205" t="s">
        <v>163</v>
      </c>
      <c r="E161" s="206" t="s">
        <v>1</v>
      </c>
      <c r="F161" s="207" t="s">
        <v>194</v>
      </c>
      <c r="G161" s="204"/>
      <c r="H161" s="208">
        <v>3.1709999999999998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163</v>
      </c>
      <c r="AU161" s="214" t="s">
        <v>87</v>
      </c>
      <c r="AV161" s="13" t="s">
        <v>87</v>
      </c>
      <c r="AW161" s="13" t="s">
        <v>33</v>
      </c>
      <c r="AX161" s="13" t="s">
        <v>77</v>
      </c>
      <c r="AY161" s="214" t="s">
        <v>154</v>
      </c>
    </row>
    <row r="162" spans="1:65" s="2" customFormat="1" ht="16.5" customHeight="1">
      <c r="A162" s="33"/>
      <c r="B162" s="34"/>
      <c r="C162" s="190" t="s">
        <v>195</v>
      </c>
      <c r="D162" s="190" t="s">
        <v>156</v>
      </c>
      <c r="E162" s="191" t="s">
        <v>196</v>
      </c>
      <c r="F162" s="192" t="s">
        <v>197</v>
      </c>
      <c r="G162" s="193" t="s">
        <v>198</v>
      </c>
      <c r="H162" s="194">
        <v>21.98</v>
      </c>
      <c r="I162" s="195"/>
      <c r="J162" s="196">
        <f>ROUND(I162*H162,0)</f>
        <v>0</v>
      </c>
      <c r="K162" s="192" t="s">
        <v>160</v>
      </c>
      <c r="L162" s="38"/>
      <c r="M162" s="197" t="s">
        <v>1</v>
      </c>
      <c r="N162" s="198" t="s">
        <v>43</v>
      </c>
      <c r="O162" s="70"/>
      <c r="P162" s="199">
        <f>O162*H162</f>
        <v>0</v>
      </c>
      <c r="Q162" s="199">
        <v>2.6900000000000001E-3</v>
      </c>
      <c r="R162" s="199">
        <f>Q162*H162</f>
        <v>5.9126200000000004E-2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161</v>
      </c>
      <c r="AT162" s="201" t="s">
        <v>156</v>
      </c>
      <c r="AU162" s="201" t="s">
        <v>87</v>
      </c>
      <c r="AY162" s="16" t="s">
        <v>154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87</v>
      </c>
      <c r="BK162" s="202">
        <f>ROUND(I162*H162,0)</f>
        <v>0</v>
      </c>
      <c r="BL162" s="16" t="s">
        <v>161</v>
      </c>
      <c r="BM162" s="201" t="s">
        <v>199</v>
      </c>
    </row>
    <row r="163" spans="1:65" s="13" customFormat="1" ht="11.25">
      <c r="B163" s="203"/>
      <c r="C163" s="204"/>
      <c r="D163" s="205" t="s">
        <v>163</v>
      </c>
      <c r="E163" s="206" t="s">
        <v>1</v>
      </c>
      <c r="F163" s="207" t="s">
        <v>200</v>
      </c>
      <c r="G163" s="204"/>
      <c r="H163" s="208">
        <v>21.98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163</v>
      </c>
      <c r="AU163" s="214" t="s">
        <v>87</v>
      </c>
      <c r="AV163" s="13" t="s">
        <v>87</v>
      </c>
      <c r="AW163" s="13" t="s">
        <v>33</v>
      </c>
      <c r="AX163" s="13" t="s">
        <v>77</v>
      </c>
      <c r="AY163" s="214" t="s">
        <v>154</v>
      </c>
    </row>
    <row r="164" spans="1:65" s="2" customFormat="1" ht="16.5" customHeight="1">
      <c r="A164" s="33"/>
      <c r="B164" s="34"/>
      <c r="C164" s="190" t="s">
        <v>201</v>
      </c>
      <c r="D164" s="190" t="s">
        <v>156</v>
      </c>
      <c r="E164" s="191" t="s">
        <v>202</v>
      </c>
      <c r="F164" s="192" t="s">
        <v>203</v>
      </c>
      <c r="G164" s="193" t="s">
        <v>198</v>
      </c>
      <c r="H164" s="194">
        <v>21.98</v>
      </c>
      <c r="I164" s="195"/>
      <c r="J164" s="196">
        <f>ROUND(I164*H164,0)</f>
        <v>0</v>
      </c>
      <c r="K164" s="192" t="s">
        <v>160</v>
      </c>
      <c r="L164" s="38"/>
      <c r="M164" s="197" t="s">
        <v>1</v>
      </c>
      <c r="N164" s="198" t="s">
        <v>43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161</v>
      </c>
      <c r="AT164" s="201" t="s">
        <v>156</v>
      </c>
      <c r="AU164" s="201" t="s">
        <v>87</v>
      </c>
      <c r="AY164" s="16" t="s">
        <v>154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87</v>
      </c>
      <c r="BK164" s="202">
        <f>ROUND(I164*H164,0)</f>
        <v>0</v>
      </c>
      <c r="BL164" s="16" t="s">
        <v>161</v>
      </c>
      <c r="BM164" s="201" t="s">
        <v>204</v>
      </c>
    </row>
    <row r="165" spans="1:65" s="2" customFormat="1" ht="16.5" customHeight="1">
      <c r="A165" s="33"/>
      <c r="B165" s="34"/>
      <c r="C165" s="190" t="s">
        <v>205</v>
      </c>
      <c r="D165" s="190" t="s">
        <v>156</v>
      </c>
      <c r="E165" s="191" t="s">
        <v>206</v>
      </c>
      <c r="F165" s="192" t="s">
        <v>207</v>
      </c>
      <c r="G165" s="193" t="s">
        <v>176</v>
      </c>
      <c r="H165" s="194">
        <v>0.19</v>
      </c>
      <c r="I165" s="195"/>
      <c r="J165" s="196">
        <f>ROUND(I165*H165,0)</f>
        <v>0</v>
      </c>
      <c r="K165" s="192" t="s">
        <v>160</v>
      </c>
      <c r="L165" s="38"/>
      <c r="M165" s="197" t="s">
        <v>1</v>
      </c>
      <c r="N165" s="198" t="s">
        <v>43</v>
      </c>
      <c r="O165" s="70"/>
      <c r="P165" s="199">
        <f>O165*H165</f>
        <v>0</v>
      </c>
      <c r="Q165" s="199">
        <v>1.0606199999999999</v>
      </c>
      <c r="R165" s="199">
        <f>Q165*H165</f>
        <v>0.20151779999999997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161</v>
      </c>
      <c r="AT165" s="201" t="s">
        <v>156</v>
      </c>
      <c r="AU165" s="201" t="s">
        <v>87</v>
      </c>
      <c r="AY165" s="16" t="s">
        <v>154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87</v>
      </c>
      <c r="BK165" s="202">
        <f>ROUND(I165*H165,0)</f>
        <v>0</v>
      </c>
      <c r="BL165" s="16" t="s">
        <v>161</v>
      </c>
      <c r="BM165" s="201" t="s">
        <v>208</v>
      </c>
    </row>
    <row r="166" spans="1:65" s="13" customFormat="1" ht="11.25">
      <c r="B166" s="203"/>
      <c r="C166" s="204"/>
      <c r="D166" s="205" t="s">
        <v>163</v>
      </c>
      <c r="E166" s="206" t="s">
        <v>1</v>
      </c>
      <c r="F166" s="207" t="s">
        <v>209</v>
      </c>
      <c r="G166" s="204"/>
      <c r="H166" s="208">
        <v>0.19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163</v>
      </c>
      <c r="AU166" s="214" t="s">
        <v>87</v>
      </c>
      <c r="AV166" s="13" t="s">
        <v>87</v>
      </c>
      <c r="AW166" s="13" t="s">
        <v>33</v>
      </c>
      <c r="AX166" s="13" t="s">
        <v>77</v>
      </c>
      <c r="AY166" s="214" t="s">
        <v>154</v>
      </c>
    </row>
    <row r="167" spans="1:65" s="12" customFormat="1" ht="22.9" customHeight="1">
      <c r="B167" s="174"/>
      <c r="C167" s="175"/>
      <c r="D167" s="176" t="s">
        <v>76</v>
      </c>
      <c r="E167" s="188" t="s">
        <v>170</v>
      </c>
      <c r="F167" s="188" t="s">
        <v>210</v>
      </c>
      <c r="G167" s="175"/>
      <c r="H167" s="175"/>
      <c r="I167" s="178"/>
      <c r="J167" s="189">
        <f>BK167</f>
        <v>0</v>
      </c>
      <c r="K167" s="175"/>
      <c r="L167" s="180"/>
      <c r="M167" s="181"/>
      <c r="N167" s="182"/>
      <c r="O167" s="182"/>
      <c r="P167" s="183">
        <f>SUM(P168:P172)</f>
        <v>0</v>
      </c>
      <c r="Q167" s="182"/>
      <c r="R167" s="183">
        <f>SUM(R168:R172)</f>
        <v>2.29245206</v>
      </c>
      <c r="S167" s="182"/>
      <c r="T167" s="184">
        <f>SUM(T168:T172)</f>
        <v>0</v>
      </c>
      <c r="AR167" s="185" t="s">
        <v>8</v>
      </c>
      <c r="AT167" s="186" t="s">
        <v>76</v>
      </c>
      <c r="AU167" s="186" t="s">
        <v>8</v>
      </c>
      <c r="AY167" s="185" t="s">
        <v>154</v>
      </c>
      <c r="BK167" s="187">
        <f>SUM(BK168:BK172)</f>
        <v>0</v>
      </c>
    </row>
    <row r="168" spans="1:65" s="2" customFormat="1" ht="16.5" customHeight="1">
      <c r="A168" s="33"/>
      <c r="B168" s="34"/>
      <c r="C168" s="190" t="s">
        <v>211</v>
      </c>
      <c r="D168" s="190" t="s">
        <v>156</v>
      </c>
      <c r="E168" s="191" t="s">
        <v>212</v>
      </c>
      <c r="F168" s="192" t="s">
        <v>213</v>
      </c>
      <c r="G168" s="193" t="s">
        <v>198</v>
      </c>
      <c r="H168" s="194">
        <v>12.106</v>
      </c>
      <c r="I168" s="195"/>
      <c r="J168" s="196">
        <f>ROUND(I168*H168,0)</f>
        <v>0</v>
      </c>
      <c r="K168" s="192" t="s">
        <v>160</v>
      </c>
      <c r="L168" s="38"/>
      <c r="M168" s="197" t="s">
        <v>1</v>
      </c>
      <c r="N168" s="198" t="s">
        <v>43</v>
      </c>
      <c r="O168" s="70"/>
      <c r="P168" s="199">
        <f>O168*H168</f>
        <v>0</v>
      </c>
      <c r="Q168" s="199">
        <v>0.17351</v>
      </c>
      <c r="R168" s="199">
        <f>Q168*H168</f>
        <v>2.1005120599999998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161</v>
      </c>
      <c r="AT168" s="201" t="s">
        <v>156</v>
      </c>
      <c r="AU168" s="201" t="s">
        <v>87</v>
      </c>
      <c r="AY168" s="16" t="s">
        <v>154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87</v>
      </c>
      <c r="BK168" s="202">
        <f>ROUND(I168*H168,0)</f>
        <v>0</v>
      </c>
      <c r="BL168" s="16" t="s">
        <v>161</v>
      </c>
      <c r="BM168" s="201" t="s">
        <v>214</v>
      </c>
    </row>
    <row r="169" spans="1:65" s="13" customFormat="1" ht="11.25">
      <c r="B169" s="203"/>
      <c r="C169" s="204"/>
      <c r="D169" s="205" t="s">
        <v>163</v>
      </c>
      <c r="E169" s="206" t="s">
        <v>1</v>
      </c>
      <c r="F169" s="207" t="s">
        <v>215</v>
      </c>
      <c r="G169" s="204"/>
      <c r="H169" s="208">
        <v>12.106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163</v>
      </c>
      <c r="AU169" s="214" t="s">
        <v>87</v>
      </c>
      <c r="AV169" s="13" t="s">
        <v>87</v>
      </c>
      <c r="AW169" s="13" t="s">
        <v>33</v>
      </c>
      <c r="AX169" s="13" t="s">
        <v>77</v>
      </c>
      <c r="AY169" s="214" t="s">
        <v>154</v>
      </c>
    </row>
    <row r="170" spans="1:65" s="2" customFormat="1" ht="16.5" customHeight="1">
      <c r="A170" s="33"/>
      <c r="B170" s="34"/>
      <c r="C170" s="190" t="s">
        <v>216</v>
      </c>
      <c r="D170" s="190" t="s">
        <v>156</v>
      </c>
      <c r="E170" s="191" t="s">
        <v>217</v>
      </c>
      <c r="F170" s="192" t="s">
        <v>218</v>
      </c>
      <c r="G170" s="193" t="s">
        <v>219</v>
      </c>
      <c r="H170" s="194">
        <v>2</v>
      </c>
      <c r="I170" s="195"/>
      <c r="J170" s="196">
        <f>ROUND(I170*H170,0)</f>
        <v>0</v>
      </c>
      <c r="K170" s="192" t="s">
        <v>160</v>
      </c>
      <c r="L170" s="38"/>
      <c r="M170" s="197" t="s">
        <v>1</v>
      </c>
      <c r="N170" s="198" t="s">
        <v>43</v>
      </c>
      <c r="O170" s="70"/>
      <c r="P170" s="199">
        <f>O170*H170</f>
        <v>0</v>
      </c>
      <c r="Q170" s="199">
        <v>9.4310000000000005E-2</v>
      </c>
      <c r="R170" s="199">
        <f>Q170*H170</f>
        <v>0.18862000000000001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161</v>
      </c>
      <c r="AT170" s="201" t="s">
        <v>156</v>
      </c>
      <c r="AU170" s="201" t="s">
        <v>87</v>
      </c>
      <c r="AY170" s="16" t="s">
        <v>154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87</v>
      </c>
      <c r="BK170" s="202">
        <f>ROUND(I170*H170,0)</f>
        <v>0</v>
      </c>
      <c r="BL170" s="16" t="s">
        <v>161</v>
      </c>
      <c r="BM170" s="201" t="s">
        <v>220</v>
      </c>
    </row>
    <row r="171" spans="1:65" s="2" customFormat="1" ht="16.5" customHeight="1">
      <c r="A171" s="33"/>
      <c r="B171" s="34"/>
      <c r="C171" s="190" t="s">
        <v>221</v>
      </c>
      <c r="D171" s="190" t="s">
        <v>156</v>
      </c>
      <c r="E171" s="191" t="s">
        <v>222</v>
      </c>
      <c r="F171" s="192" t="s">
        <v>223</v>
      </c>
      <c r="G171" s="193" t="s">
        <v>224</v>
      </c>
      <c r="H171" s="194">
        <v>16.600000000000001</v>
      </c>
      <c r="I171" s="195"/>
      <c r="J171" s="196">
        <f>ROUND(I171*H171,0)</f>
        <v>0</v>
      </c>
      <c r="K171" s="192" t="s">
        <v>160</v>
      </c>
      <c r="L171" s="38"/>
      <c r="M171" s="197" t="s">
        <v>1</v>
      </c>
      <c r="N171" s="198" t="s">
        <v>43</v>
      </c>
      <c r="O171" s="70"/>
      <c r="P171" s="199">
        <f>O171*H171</f>
        <v>0</v>
      </c>
      <c r="Q171" s="199">
        <v>2.0000000000000001E-4</v>
      </c>
      <c r="R171" s="199">
        <f>Q171*H171</f>
        <v>3.3200000000000005E-3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161</v>
      </c>
      <c r="AT171" s="201" t="s">
        <v>156</v>
      </c>
      <c r="AU171" s="201" t="s">
        <v>87</v>
      </c>
      <c r="AY171" s="16" t="s">
        <v>154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87</v>
      </c>
      <c r="BK171" s="202">
        <f>ROUND(I171*H171,0)</f>
        <v>0</v>
      </c>
      <c r="BL171" s="16" t="s">
        <v>161</v>
      </c>
      <c r="BM171" s="201" t="s">
        <v>225</v>
      </c>
    </row>
    <row r="172" spans="1:65" s="13" customFormat="1" ht="11.25">
      <c r="B172" s="203"/>
      <c r="C172" s="204"/>
      <c r="D172" s="205" t="s">
        <v>163</v>
      </c>
      <c r="E172" s="206" t="s">
        <v>1</v>
      </c>
      <c r="F172" s="207" t="s">
        <v>226</v>
      </c>
      <c r="G172" s="204"/>
      <c r="H172" s="208">
        <v>16.600000000000001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163</v>
      </c>
      <c r="AU172" s="214" t="s">
        <v>87</v>
      </c>
      <c r="AV172" s="13" t="s">
        <v>87</v>
      </c>
      <c r="AW172" s="13" t="s">
        <v>33</v>
      </c>
      <c r="AX172" s="13" t="s">
        <v>77</v>
      </c>
      <c r="AY172" s="214" t="s">
        <v>154</v>
      </c>
    </row>
    <row r="173" spans="1:65" s="12" customFormat="1" ht="22.9" customHeight="1">
      <c r="B173" s="174"/>
      <c r="C173" s="175"/>
      <c r="D173" s="176" t="s">
        <v>76</v>
      </c>
      <c r="E173" s="188" t="s">
        <v>161</v>
      </c>
      <c r="F173" s="188" t="s">
        <v>227</v>
      </c>
      <c r="G173" s="175"/>
      <c r="H173" s="175"/>
      <c r="I173" s="178"/>
      <c r="J173" s="189">
        <f>BK173</f>
        <v>0</v>
      </c>
      <c r="K173" s="175"/>
      <c r="L173" s="180"/>
      <c r="M173" s="181"/>
      <c r="N173" s="182"/>
      <c r="O173" s="182"/>
      <c r="P173" s="183">
        <f>SUM(P174:P177)</f>
        <v>0</v>
      </c>
      <c r="Q173" s="182"/>
      <c r="R173" s="183">
        <f>SUM(R174:R177)</f>
        <v>0</v>
      </c>
      <c r="S173" s="182"/>
      <c r="T173" s="184">
        <f>SUM(T174:T177)</f>
        <v>0</v>
      </c>
      <c r="AR173" s="185" t="s">
        <v>8</v>
      </c>
      <c r="AT173" s="186" t="s">
        <v>76</v>
      </c>
      <c r="AU173" s="186" t="s">
        <v>8</v>
      </c>
      <c r="AY173" s="185" t="s">
        <v>154</v>
      </c>
      <c r="BK173" s="187">
        <f>SUM(BK174:BK177)</f>
        <v>0</v>
      </c>
    </row>
    <row r="174" spans="1:65" s="2" customFormat="1" ht="16.5" customHeight="1">
      <c r="A174" s="33"/>
      <c r="B174" s="34"/>
      <c r="C174" s="190" t="s">
        <v>228</v>
      </c>
      <c r="D174" s="190" t="s">
        <v>156</v>
      </c>
      <c r="E174" s="191" t="s">
        <v>229</v>
      </c>
      <c r="F174" s="192" t="s">
        <v>230</v>
      </c>
      <c r="G174" s="193" t="s">
        <v>198</v>
      </c>
      <c r="H174" s="194">
        <v>4</v>
      </c>
      <c r="I174" s="195"/>
      <c r="J174" s="196">
        <f>ROUND(I174*H174,0)</f>
        <v>0</v>
      </c>
      <c r="K174" s="192" t="s">
        <v>160</v>
      </c>
      <c r="L174" s="38"/>
      <c r="M174" s="197" t="s">
        <v>1</v>
      </c>
      <c r="N174" s="198" t="s">
        <v>43</v>
      </c>
      <c r="O174" s="70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161</v>
      </c>
      <c r="AT174" s="201" t="s">
        <v>156</v>
      </c>
      <c r="AU174" s="201" t="s">
        <v>87</v>
      </c>
      <c r="AY174" s="16" t="s">
        <v>154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6" t="s">
        <v>87</v>
      </c>
      <c r="BK174" s="202">
        <f>ROUND(I174*H174,0)</f>
        <v>0</v>
      </c>
      <c r="BL174" s="16" t="s">
        <v>161</v>
      </c>
      <c r="BM174" s="201" t="s">
        <v>231</v>
      </c>
    </row>
    <row r="175" spans="1:65" s="13" customFormat="1" ht="11.25">
      <c r="B175" s="203"/>
      <c r="C175" s="204"/>
      <c r="D175" s="205" t="s">
        <v>163</v>
      </c>
      <c r="E175" s="206" t="s">
        <v>1</v>
      </c>
      <c r="F175" s="207" t="s">
        <v>232</v>
      </c>
      <c r="G175" s="204"/>
      <c r="H175" s="208">
        <v>4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163</v>
      </c>
      <c r="AU175" s="214" t="s">
        <v>87</v>
      </c>
      <c r="AV175" s="13" t="s">
        <v>87</v>
      </c>
      <c r="AW175" s="13" t="s">
        <v>33</v>
      </c>
      <c r="AX175" s="13" t="s">
        <v>77</v>
      </c>
      <c r="AY175" s="214" t="s">
        <v>154</v>
      </c>
    </row>
    <row r="176" spans="1:65" s="2" customFormat="1" ht="21.75" customHeight="1">
      <c r="A176" s="33"/>
      <c r="B176" s="34"/>
      <c r="C176" s="190" t="s">
        <v>9</v>
      </c>
      <c r="D176" s="190" t="s">
        <v>156</v>
      </c>
      <c r="E176" s="191" t="s">
        <v>233</v>
      </c>
      <c r="F176" s="192" t="s">
        <v>234</v>
      </c>
      <c r="G176" s="193" t="s">
        <v>198</v>
      </c>
      <c r="H176" s="194">
        <v>4</v>
      </c>
      <c r="I176" s="195"/>
      <c r="J176" s="196">
        <f>ROUND(I176*H176,0)</f>
        <v>0</v>
      </c>
      <c r="K176" s="192" t="s">
        <v>160</v>
      </c>
      <c r="L176" s="38"/>
      <c r="M176" s="197" t="s">
        <v>1</v>
      </c>
      <c r="N176" s="198" t="s">
        <v>43</v>
      </c>
      <c r="O176" s="7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161</v>
      </c>
      <c r="AT176" s="201" t="s">
        <v>156</v>
      </c>
      <c r="AU176" s="201" t="s">
        <v>87</v>
      </c>
      <c r="AY176" s="16" t="s">
        <v>154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87</v>
      </c>
      <c r="BK176" s="202">
        <f>ROUND(I176*H176,0)</f>
        <v>0</v>
      </c>
      <c r="BL176" s="16" t="s">
        <v>161</v>
      </c>
      <c r="BM176" s="201" t="s">
        <v>235</v>
      </c>
    </row>
    <row r="177" spans="1:65" s="13" customFormat="1" ht="11.25">
      <c r="B177" s="203"/>
      <c r="C177" s="204"/>
      <c r="D177" s="205" t="s">
        <v>163</v>
      </c>
      <c r="E177" s="206" t="s">
        <v>1</v>
      </c>
      <c r="F177" s="207" t="s">
        <v>232</v>
      </c>
      <c r="G177" s="204"/>
      <c r="H177" s="208">
        <v>4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163</v>
      </c>
      <c r="AU177" s="214" t="s">
        <v>87</v>
      </c>
      <c r="AV177" s="13" t="s">
        <v>87</v>
      </c>
      <c r="AW177" s="13" t="s">
        <v>33</v>
      </c>
      <c r="AX177" s="13" t="s">
        <v>77</v>
      </c>
      <c r="AY177" s="214" t="s">
        <v>154</v>
      </c>
    </row>
    <row r="178" spans="1:65" s="12" customFormat="1" ht="22.9" customHeight="1">
      <c r="B178" s="174"/>
      <c r="C178" s="175"/>
      <c r="D178" s="176" t="s">
        <v>76</v>
      </c>
      <c r="E178" s="188" t="s">
        <v>236</v>
      </c>
      <c r="F178" s="188" t="s">
        <v>237</v>
      </c>
      <c r="G178" s="175"/>
      <c r="H178" s="175"/>
      <c r="I178" s="178"/>
      <c r="J178" s="189">
        <f>BK178</f>
        <v>0</v>
      </c>
      <c r="K178" s="175"/>
      <c r="L178" s="180"/>
      <c r="M178" s="181"/>
      <c r="N178" s="182"/>
      <c r="O178" s="182"/>
      <c r="P178" s="183">
        <f>SUM(P179:P186)</f>
        <v>0</v>
      </c>
      <c r="Q178" s="182"/>
      <c r="R178" s="183">
        <f>SUM(R179:R186)</f>
        <v>0.14973577999999999</v>
      </c>
      <c r="S178" s="182"/>
      <c r="T178" s="184">
        <f>SUM(T179:T186)</f>
        <v>0</v>
      </c>
      <c r="AR178" s="185" t="s">
        <v>8</v>
      </c>
      <c r="AT178" s="186" t="s">
        <v>76</v>
      </c>
      <c r="AU178" s="186" t="s">
        <v>8</v>
      </c>
      <c r="AY178" s="185" t="s">
        <v>154</v>
      </c>
      <c r="BK178" s="187">
        <f>SUM(BK179:BK186)</f>
        <v>0</v>
      </c>
    </row>
    <row r="179" spans="1:65" s="2" customFormat="1" ht="16.5" customHeight="1">
      <c r="A179" s="33"/>
      <c r="B179" s="34"/>
      <c r="C179" s="190" t="s">
        <v>238</v>
      </c>
      <c r="D179" s="190" t="s">
        <v>156</v>
      </c>
      <c r="E179" s="191" t="s">
        <v>239</v>
      </c>
      <c r="F179" s="192" t="s">
        <v>240</v>
      </c>
      <c r="G179" s="193" t="s">
        <v>198</v>
      </c>
      <c r="H179" s="194">
        <v>13.686999999999999</v>
      </c>
      <c r="I179" s="195"/>
      <c r="J179" s="196">
        <f>ROUND(I179*H179,0)</f>
        <v>0</v>
      </c>
      <c r="K179" s="192" t="s">
        <v>160</v>
      </c>
      <c r="L179" s="38"/>
      <c r="M179" s="197" t="s">
        <v>1</v>
      </c>
      <c r="N179" s="198" t="s">
        <v>43</v>
      </c>
      <c r="O179" s="70"/>
      <c r="P179" s="199">
        <f>O179*H179</f>
        <v>0</v>
      </c>
      <c r="Q179" s="199">
        <v>4.3800000000000002E-3</v>
      </c>
      <c r="R179" s="199">
        <f>Q179*H179</f>
        <v>5.9949059999999998E-2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161</v>
      </c>
      <c r="AT179" s="201" t="s">
        <v>156</v>
      </c>
      <c r="AU179" s="201" t="s">
        <v>87</v>
      </c>
      <c r="AY179" s="16" t="s">
        <v>154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87</v>
      </c>
      <c r="BK179" s="202">
        <f>ROUND(I179*H179,0)</f>
        <v>0</v>
      </c>
      <c r="BL179" s="16" t="s">
        <v>161</v>
      </c>
      <c r="BM179" s="201" t="s">
        <v>241</v>
      </c>
    </row>
    <row r="180" spans="1:65" s="13" customFormat="1" ht="11.25">
      <c r="B180" s="203"/>
      <c r="C180" s="204"/>
      <c r="D180" s="205" t="s">
        <v>163</v>
      </c>
      <c r="E180" s="206" t="s">
        <v>1</v>
      </c>
      <c r="F180" s="207" t="s">
        <v>242</v>
      </c>
      <c r="G180" s="204"/>
      <c r="H180" s="208">
        <v>13.686999999999999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163</v>
      </c>
      <c r="AU180" s="214" t="s">
        <v>87</v>
      </c>
      <c r="AV180" s="13" t="s">
        <v>87</v>
      </c>
      <c r="AW180" s="13" t="s">
        <v>33</v>
      </c>
      <c r="AX180" s="13" t="s">
        <v>77</v>
      </c>
      <c r="AY180" s="214" t="s">
        <v>154</v>
      </c>
    </row>
    <row r="181" spans="1:65" s="2" customFormat="1" ht="16.5" customHeight="1">
      <c r="A181" s="33"/>
      <c r="B181" s="34"/>
      <c r="C181" s="190" t="s">
        <v>243</v>
      </c>
      <c r="D181" s="190" t="s">
        <v>156</v>
      </c>
      <c r="E181" s="191" t="s">
        <v>244</v>
      </c>
      <c r="F181" s="192" t="s">
        <v>245</v>
      </c>
      <c r="G181" s="193" t="s">
        <v>198</v>
      </c>
      <c r="H181" s="194">
        <v>13.686999999999999</v>
      </c>
      <c r="I181" s="195"/>
      <c r="J181" s="196">
        <f>ROUND(I181*H181,0)</f>
        <v>0</v>
      </c>
      <c r="K181" s="192" t="s">
        <v>160</v>
      </c>
      <c r="L181" s="38"/>
      <c r="M181" s="197" t="s">
        <v>1</v>
      </c>
      <c r="N181" s="198" t="s">
        <v>43</v>
      </c>
      <c r="O181" s="70"/>
      <c r="P181" s="199">
        <f>O181*H181</f>
        <v>0</v>
      </c>
      <c r="Q181" s="199">
        <v>6.5599999999999999E-3</v>
      </c>
      <c r="R181" s="199">
        <f>Q181*H181</f>
        <v>8.978672E-2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161</v>
      </c>
      <c r="AT181" s="201" t="s">
        <v>156</v>
      </c>
      <c r="AU181" s="201" t="s">
        <v>87</v>
      </c>
      <c r="AY181" s="16" t="s">
        <v>154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87</v>
      </c>
      <c r="BK181" s="202">
        <f>ROUND(I181*H181,0)</f>
        <v>0</v>
      </c>
      <c r="BL181" s="16" t="s">
        <v>161</v>
      </c>
      <c r="BM181" s="201" t="s">
        <v>246</v>
      </c>
    </row>
    <row r="182" spans="1:65" s="13" customFormat="1" ht="11.25">
      <c r="B182" s="203"/>
      <c r="C182" s="204"/>
      <c r="D182" s="205" t="s">
        <v>163</v>
      </c>
      <c r="E182" s="206" t="s">
        <v>1</v>
      </c>
      <c r="F182" s="207" t="s">
        <v>242</v>
      </c>
      <c r="G182" s="204"/>
      <c r="H182" s="208">
        <v>13.686999999999999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163</v>
      </c>
      <c r="AU182" s="214" t="s">
        <v>87</v>
      </c>
      <c r="AV182" s="13" t="s">
        <v>87</v>
      </c>
      <c r="AW182" s="13" t="s">
        <v>33</v>
      </c>
      <c r="AX182" s="13" t="s">
        <v>77</v>
      </c>
      <c r="AY182" s="214" t="s">
        <v>154</v>
      </c>
    </row>
    <row r="183" spans="1:65" s="2" customFormat="1" ht="16.5" customHeight="1">
      <c r="A183" s="33"/>
      <c r="B183" s="34"/>
      <c r="C183" s="190" t="s">
        <v>247</v>
      </c>
      <c r="D183" s="190" t="s">
        <v>156</v>
      </c>
      <c r="E183" s="191" t="s">
        <v>248</v>
      </c>
      <c r="F183" s="192" t="s">
        <v>249</v>
      </c>
      <c r="G183" s="193" t="s">
        <v>198</v>
      </c>
      <c r="H183" s="194">
        <v>4.5</v>
      </c>
      <c r="I183" s="195"/>
      <c r="J183" s="196">
        <f>ROUND(I183*H183,0)</f>
        <v>0</v>
      </c>
      <c r="K183" s="192" t="s">
        <v>160</v>
      </c>
      <c r="L183" s="38"/>
      <c r="M183" s="197" t="s">
        <v>1</v>
      </c>
      <c r="N183" s="198" t="s">
        <v>43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161</v>
      </c>
      <c r="AT183" s="201" t="s">
        <v>156</v>
      </c>
      <c r="AU183" s="201" t="s">
        <v>87</v>
      </c>
      <c r="AY183" s="16" t="s">
        <v>154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87</v>
      </c>
      <c r="BK183" s="202">
        <f>ROUND(I183*H183,0)</f>
        <v>0</v>
      </c>
      <c r="BL183" s="16" t="s">
        <v>161</v>
      </c>
      <c r="BM183" s="201" t="s">
        <v>250</v>
      </c>
    </row>
    <row r="184" spans="1:65" s="13" customFormat="1" ht="11.25">
      <c r="B184" s="203"/>
      <c r="C184" s="204"/>
      <c r="D184" s="205" t="s">
        <v>163</v>
      </c>
      <c r="E184" s="206" t="s">
        <v>1</v>
      </c>
      <c r="F184" s="207" t="s">
        <v>251</v>
      </c>
      <c r="G184" s="204"/>
      <c r="H184" s="208">
        <v>4.5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163</v>
      </c>
      <c r="AU184" s="214" t="s">
        <v>87</v>
      </c>
      <c r="AV184" s="13" t="s">
        <v>87</v>
      </c>
      <c r="AW184" s="13" t="s">
        <v>33</v>
      </c>
      <c r="AX184" s="13" t="s">
        <v>77</v>
      </c>
      <c r="AY184" s="214" t="s">
        <v>154</v>
      </c>
    </row>
    <row r="185" spans="1:65" s="2" customFormat="1" ht="16.5" customHeight="1">
      <c r="A185" s="33"/>
      <c r="B185" s="34"/>
      <c r="C185" s="190" t="s">
        <v>252</v>
      </c>
      <c r="D185" s="190" t="s">
        <v>156</v>
      </c>
      <c r="E185" s="191" t="s">
        <v>253</v>
      </c>
      <c r="F185" s="192" t="s">
        <v>254</v>
      </c>
      <c r="G185" s="193" t="s">
        <v>198</v>
      </c>
      <c r="H185" s="194">
        <v>4.4939999999999998</v>
      </c>
      <c r="I185" s="195"/>
      <c r="J185" s="196">
        <f>ROUND(I185*H185,0)</f>
        <v>0</v>
      </c>
      <c r="K185" s="192" t="s">
        <v>160</v>
      </c>
      <c r="L185" s="38"/>
      <c r="M185" s="197" t="s">
        <v>1</v>
      </c>
      <c r="N185" s="198" t="s">
        <v>43</v>
      </c>
      <c r="O185" s="7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161</v>
      </c>
      <c r="AT185" s="201" t="s">
        <v>156</v>
      </c>
      <c r="AU185" s="201" t="s">
        <v>87</v>
      </c>
      <c r="AY185" s="16" t="s">
        <v>154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87</v>
      </c>
      <c r="BK185" s="202">
        <f>ROUND(I185*H185,0)</f>
        <v>0</v>
      </c>
      <c r="BL185" s="16" t="s">
        <v>161</v>
      </c>
      <c r="BM185" s="201" t="s">
        <v>255</v>
      </c>
    </row>
    <row r="186" spans="1:65" s="13" customFormat="1" ht="11.25">
      <c r="B186" s="203"/>
      <c r="C186" s="204"/>
      <c r="D186" s="205" t="s">
        <v>163</v>
      </c>
      <c r="E186" s="206" t="s">
        <v>1</v>
      </c>
      <c r="F186" s="207" t="s">
        <v>256</v>
      </c>
      <c r="G186" s="204"/>
      <c r="H186" s="208">
        <v>4.4939999999999998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163</v>
      </c>
      <c r="AU186" s="214" t="s">
        <v>87</v>
      </c>
      <c r="AV186" s="13" t="s">
        <v>87</v>
      </c>
      <c r="AW186" s="13" t="s">
        <v>33</v>
      </c>
      <c r="AX186" s="13" t="s">
        <v>77</v>
      </c>
      <c r="AY186" s="214" t="s">
        <v>154</v>
      </c>
    </row>
    <row r="187" spans="1:65" s="12" customFormat="1" ht="22.9" customHeight="1">
      <c r="B187" s="174"/>
      <c r="C187" s="175"/>
      <c r="D187" s="176" t="s">
        <v>76</v>
      </c>
      <c r="E187" s="188" t="s">
        <v>257</v>
      </c>
      <c r="F187" s="188" t="s">
        <v>258</v>
      </c>
      <c r="G187" s="175"/>
      <c r="H187" s="175"/>
      <c r="I187" s="178"/>
      <c r="J187" s="189">
        <f>BK187</f>
        <v>0</v>
      </c>
      <c r="K187" s="175"/>
      <c r="L187" s="180"/>
      <c r="M187" s="181"/>
      <c r="N187" s="182"/>
      <c r="O187" s="182"/>
      <c r="P187" s="183">
        <f>SUM(P188:P385)</f>
        <v>0</v>
      </c>
      <c r="Q187" s="182"/>
      <c r="R187" s="183">
        <f>SUM(R188:R385)</f>
        <v>32.807889600000003</v>
      </c>
      <c r="S187" s="182"/>
      <c r="T187" s="184">
        <f>SUM(T188:T385)</f>
        <v>0</v>
      </c>
      <c r="AR187" s="185" t="s">
        <v>8</v>
      </c>
      <c r="AT187" s="186" t="s">
        <v>76</v>
      </c>
      <c r="AU187" s="186" t="s">
        <v>8</v>
      </c>
      <c r="AY187" s="185" t="s">
        <v>154</v>
      </c>
      <c r="BK187" s="187">
        <f>SUM(BK188:BK385)</f>
        <v>0</v>
      </c>
    </row>
    <row r="188" spans="1:65" s="2" customFormat="1" ht="16.5" customHeight="1">
      <c r="A188" s="33"/>
      <c r="B188" s="34"/>
      <c r="C188" s="190" t="s">
        <v>259</v>
      </c>
      <c r="D188" s="190" t="s">
        <v>156</v>
      </c>
      <c r="E188" s="191" t="s">
        <v>260</v>
      </c>
      <c r="F188" s="192" t="s">
        <v>261</v>
      </c>
      <c r="G188" s="193" t="s">
        <v>198</v>
      </c>
      <c r="H188" s="194">
        <v>22.04</v>
      </c>
      <c r="I188" s="195"/>
      <c r="J188" s="196">
        <f>ROUND(I188*H188,0)</f>
        <v>0</v>
      </c>
      <c r="K188" s="192" t="s">
        <v>160</v>
      </c>
      <c r="L188" s="38"/>
      <c r="M188" s="197" t="s">
        <v>1</v>
      </c>
      <c r="N188" s="198" t="s">
        <v>43</v>
      </c>
      <c r="O188" s="70"/>
      <c r="P188" s="199">
        <f>O188*H188</f>
        <v>0</v>
      </c>
      <c r="Q188" s="199">
        <v>4.3800000000000002E-3</v>
      </c>
      <c r="R188" s="199">
        <f>Q188*H188</f>
        <v>9.6535200000000002E-2</v>
      </c>
      <c r="S188" s="199">
        <v>0</v>
      </c>
      <c r="T188" s="20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161</v>
      </c>
      <c r="AT188" s="201" t="s">
        <v>156</v>
      </c>
      <c r="AU188" s="201" t="s">
        <v>87</v>
      </c>
      <c r="AY188" s="16" t="s">
        <v>154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87</v>
      </c>
      <c r="BK188" s="202">
        <f>ROUND(I188*H188,0)</f>
        <v>0</v>
      </c>
      <c r="BL188" s="16" t="s">
        <v>161</v>
      </c>
      <c r="BM188" s="201" t="s">
        <v>262</v>
      </c>
    </row>
    <row r="189" spans="1:65" s="13" customFormat="1" ht="11.25">
      <c r="B189" s="203"/>
      <c r="C189" s="204"/>
      <c r="D189" s="205" t="s">
        <v>163</v>
      </c>
      <c r="E189" s="206" t="s">
        <v>1</v>
      </c>
      <c r="F189" s="207" t="s">
        <v>1322</v>
      </c>
      <c r="G189" s="204"/>
      <c r="H189" s="208">
        <v>14.63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163</v>
      </c>
      <c r="AU189" s="214" t="s">
        <v>87</v>
      </c>
      <c r="AV189" s="13" t="s">
        <v>87</v>
      </c>
      <c r="AW189" s="13" t="s">
        <v>33</v>
      </c>
      <c r="AX189" s="13" t="s">
        <v>77</v>
      </c>
      <c r="AY189" s="214" t="s">
        <v>154</v>
      </c>
    </row>
    <row r="190" spans="1:65" s="13" customFormat="1" ht="11.25">
      <c r="B190" s="203"/>
      <c r="C190" s="204"/>
      <c r="D190" s="205" t="s">
        <v>163</v>
      </c>
      <c r="E190" s="206" t="s">
        <v>1</v>
      </c>
      <c r="F190" s="207" t="s">
        <v>264</v>
      </c>
      <c r="G190" s="204"/>
      <c r="H190" s="208">
        <v>7.41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163</v>
      </c>
      <c r="AU190" s="214" t="s">
        <v>87</v>
      </c>
      <c r="AV190" s="13" t="s">
        <v>87</v>
      </c>
      <c r="AW190" s="13" t="s">
        <v>33</v>
      </c>
      <c r="AX190" s="13" t="s">
        <v>77</v>
      </c>
      <c r="AY190" s="214" t="s">
        <v>154</v>
      </c>
    </row>
    <row r="191" spans="1:65" s="2" customFormat="1" ht="24">
      <c r="A191" s="33"/>
      <c r="B191" s="34"/>
      <c r="C191" s="190" t="s">
        <v>7</v>
      </c>
      <c r="D191" s="190" t="s">
        <v>156</v>
      </c>
      <c r="E191" s="191" t="s">
        <v>265</v>
      </c>
      <c r="F191" s="192" t="s">
        <v>266</v>
      </c>
      <c r="G191" s="193" t="s">
        <v>198</v>
      </c>
      <c r="H191" s="194">
        <v>65.792000000000002</v>
      </c>
      <c r="I191" s="195"/>
      <c r="J191" s="196">
        <f>ROUND(I191*H191,0)</f>
        <v>0</v>
      </c>
      <c r="K191" s="192" t="s">
        <v>160</v>
      </c>
      <c r="L191" s="38"/>
      <c r="M191" s="197" t="s">
        <v>1</v>
      </c>
      <c r="N191" s="198" t="s">
        <v>43</v>
      </c>
      <c r="O191" s="70"/>
      <c r="P191" s="199">
        <f>O191*H191</f>
        <v>0</v>
      </c>
      <c r="Q191" s="199">
        <v>8.3899999999999999E-3</v>
      </c>
      <c r="R191" s="199">
        <f>Q191*H191</f>
        <v>0.55199487999999997</v>
      </c>
      <c r="S191" s="199">
        <v>0</v>
      </c>
      <c r="T191" s="20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161</v>
      </c>
      <c r="AT191" s="201" t="s">
        <v>156</v>
      </c>
      <c r="AU191" s="201" t="s">
        <v>87</v>
      </c>
      <c r="AY191" s="16" t="s">
        <v>154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87</v>
      </c>
      <c r="BK191" s="202">
        <f>ROUND(I191*H191,0)</f>
        <v>0</v>
      </c>
      <c r="BL191" s="16" t="s">
        <v>161</v>
      </c>
      <c r="BM191" s="201" t="s">
        <v>267</v>
      </c>
    </row>
    <row r="192" spans="1:65" s="13" customFormat="1" ht="11.25">
      <c r="B192" s="203"/>
      <c r="C192" s="204"/>
      <c r="D192" s="205" t="s">
        <v>163</v>
      </c>
      <c r="E192" s="206" t="s">
        <v>1</v>
      </c>
      <c r="F192" s="207" t="s">
        <v>268</v>
      </c>
      <c r="G192" s="204"/>
      <c r="H192" s="208">
        <v>65.792000000000002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163</v>
      </c>
      <c r="AU192" s="214" t="s">
        <v>87</v>
      </c>
      <c r="AV192" s="13" t="s">
        <v>87</v>
      </c>
      <c r="AW192" s="13" t="s">
        <v>33</v>
      </c>
      <c r="AX192" s="13" t="s">
        <v>77</v>
      </c>
      <c r="AY192" s="214" t="s">
        <v>154</v>
      </c>
    </row>
    <row r="193" spans="1:65" s="2" customFormat="1" ht="16.5" customHeight="1">
      <c r="A193" s="33"/>
      <c r="B193" s="34"/>
      <c r="C193" s="215" t="s">
        <v>269</v>
      </c>
      <c r="D193" s="215" t="s">
        <v>270</v>
      </c>
      <c r="E193" s="216" t="s">
        <v>271</v>
      </c>
      <c r="F193" s="217" t="s">
        <v>272</v>
      </c>
      <c r="G193" s="218" t="s">
        <v>198</v>
      </c>
      <c r="H193" s="219">
        <v>69.081999999999994</v>
      </c>
      <c r="I193" s="220"/>
      <c r="J193" s="221">
        <f>ROUND(I193*H193,0)</f>
        <v>0</v>
      </c>
      <c r="K193" s="217" t="s">
        <v>160</v>
      </c>
      <c r="L193" s="222"/>
      <c r="M193" s="223" t="s">
        <v>1</v>
      </c>
      <c r="N193" s="224" t="s">
        <v>43</v>
      </c>
      <c r="O193" s="70"/>
      <c r="P193" s="199">
        <f>O193*H193</f>
        <v>0</v>
      </c>
      <c r="Q193" s="199">
        <v>2.3999999999999998E-3</v>
      </c>
      <c r="R193" s="199">
        <f>Q193*H193</f>
        <v>0.16579679999999997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195</v>
      </c>
      <c r="AT193" s="201" t="s">
        <v>270</v>
      </c>
      <c r="AU193" s="201" t="s">
        <v>87</v>
      </c>
      <c r="AY193" s="16" t="s">
        <v>154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87</v>
      </c>
      <c r="BK193" s="202">
        <f>ROUND(I193*H193,0)</f>
        <v>0</v>
      </c>
      <c r="BL193" s="16" t="s">
        <v>161</v>
      </c>
      <c r="BM193" s="201" t="s">
        <v>273</v>
      </c>
    </row>
    <row r="194" spans="1:65" s="13" customFormat="1" ht="11.25">
      <c r="B194" s="203"/>
      <c r="C194" s="204"/>
      <c r="D194" s="205" t="s">
        <v>163</v>
      </c>
      <c r="E194" s="206" t="s">
        <v>1</v>
      </c>
      <c r="F194" s="207" t="s">
        <v>274</v>
      </c>
      <c r="G194" s="204"/>
      <c r="H194" s="208">
        <v>69.081999999999994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163</v>
      </c>
      <c r="AU194" s="214" t="s">
        <v>87</v>
      </c>
      <c r="AV194" s="13" t="s">
        <v>87</v>
      </c>
      <c r="AW194" s="13" t="s">
        <v>33</v>
      </c>
      <c r="AX194" s="13" t="s">
        <v>77</v>
      </c>
      <c r="AY194" s="214" t="s">
        <v>154</v>
      </c>
    </row>
    <row r="195" spans="1:65" s="2" customFormat="1" ht="16.5" customHeight="1">
      <c r="A195" s="33"/>
      <c r="B195" s="34"/>
      <c r="C195" s="190" t="s">
        <v>275</v>
      </c>
      <c r="D195" s="190" t="s">
        <v>156</v>
      </c>
      <c r="E195" s="191" t="s">
        <v>276</v>
      </c>
      <c r="F195" s="192" t="s">
        <v>277</v>
      </c>
      <c r="G195" s="193" t="s">
        <v>198</v>
      </c>
      <c r="H195" s="194">
        <v>65.792000000000002</v>
      </c>
      <c r="I195" s="195"/>
      <c r="J195" s="196">
        <f>ROUND(I195*H195,0)</f>
        <v>0</v>
      </c>
      <c r="K195" s="192" t="s">
        <v>160</v>
      </c>
      <c r="L195" s="38"/>
      <c r="M195" s="197" t="s">
        <v>1</v>
      </c>
      <c r="N195" s="198" t="s">
        <v>43</v>
      </c>
      <c r="O195" s="70"/>
      <c r="P195" s="199">
        <f>O195*H195</f>
        <v>0</v>
      </c>
      <c r="Q195" s="199">
        <v>9.0000000000000006E-5</v>
      </c>
      <c r="R195" s="199">
        <f>Q195*H195</f>
        <v>5.9212800000000001E-3</v>
      </c>
      <c r="S195" s="199">
        <v>0</v>
      </c>
      <c r="T195" s="20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1" t="s">
        <v>161</v>
      </c>
      <c r="AT195" s="201" t="s">
        <v>156</v>
      </c>
      <c r="AU195" s="201" t="s">
        <v>87</v>
      </c>
      <c r="AY195" s="16" t="s">
        <v>154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6" t="s">
        <v>87</v>
      </c>
      <c r="BK195" s="202">
        <f>ROUND(I195*H195,0)</f>
        <v>0</v>
      </c>
      <c r="BL195" s="16" t="s">
        <v>161</v>
      </c>
      <c r="BM195" s="201" t="s">
        <v>278</v>
      </c>
    </row>
    <row r="196" spans="1:65" s="2" customFormat="1" ht="16.5" customHeight="1">
      <c r="A196" s="33"/>
      <c r="B196" s="34"/>
      <c r="C196" s="190" t="s">
        <v>279</v>
      </c>
      <c r="D196" s="190" t="s">
        <v>156</v>
      </c>
      <c r="E196" s="191" t="s">
        <v>280</v>
      </c>
      <c r="F196" s="192" t="s">
        <v>281</v>
      </c>
      <c r="G196" s="193" t="s">
        <v>198</v>
      </c>
      <c r="H196" s="194">
        <v>73.201999999999998</v>
      </c>
      <c r="I196" s="195"/>
      <c r="J196" s="196">
        <f>ROUND(I196*H196,0)</f>
        <v>0</v>
      </c>
      <c r="K196" s="192" t="s">
        <v>160</v>
      </c>
      <c r="L196" s="38"/>
      <c r="M196" s="197" t="s">
        <v>1</v>
      </c>
      <c r="N196" s="198" t="s">
        <v>43</v>
      </c>
      <c r="O196" s="70"/>
      <c r="P196" s="199">
        <f>O196*H196</f>
        <v>0</v>
      </c>
      <c r="Q196" s="199">
        <v>4.8599999999999997E-3</v>
      </c>
      <c r="R196" s="199">
        <f>Q196*H196</f>
        <v>0.35576171999999995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161</v>
      </c>
      <c r="AT196" s="201" t="s">
        <v>156</v>
      </c>
      <c r="AU196" s="201" t="s">
        <v>87</v>
      </c>
      <c r="AY196" s="16" t="s">
        <v>154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87</v>
      </c>
      <c r="BK196" s="202">
        <f>ROUND(I196*H196,0)</f>
        <v>0</v>
      </c>
      <c r="BL196" s="16" t="s">
        <v>161</v>
      </c>
      <c r="BM196" s="201" t="s">
        <v>282</v>
      </c>
    </row>
    <row r="197" spans="1:65" s="13" customFormat="1" ht="11.25">
      <c r="B197" s="203"/>
      <c r="C197" s="204"/>
      <c r="D197" s="205" t="s">
        <v>163</v>
      </c>
      <c r="E197" s="206" t="s">
        <v>1</v>
      </c>
      <c r="F197" s="207" t="s">
        <v>268</v>
      </c>
      <c r="G197" s="204"/>
      <c r="H197" s="208">
        <v>65.792000000000002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163</v>
      </c>
      <c r="AU197" s="214" t="s">
        <v>87</v>
      </c>
      <c r="AV197" s="13" t="s">
        <v>87</v>
      </c>
      <c r="AW197" s="13" t="s">
        <v>33</v>
      </c>
      <c r="AX197" s="13" t="s">
        <v>77</v>
      </c>
      <c r="AY197" s="214" t="s">
        <v>154</v>
      </c>
    </row>
    <row r="198" spans="1:65" s="13" customFormat="1" ht="11.25">
      <c r="B198" s="203"/>
      <c r="C198" s="204"/>
      <c r="D198" s="205" t="s">
        <v>163</v>
      </c>
      <c r="E198" s="206" t="s">
        <v>1</v>
      </c>
      <c r="F198" s="207" t="s">
        <v>264</v>
      </c>
      <c r="G198" s="204"/>
      <c r="H198" s="208">
        <v>7.41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163</v>
      </c>
      <c r="AU198" s="214" t="s">
        <v>87</v>
      </c>
      <c r="AV198" s="13" t="s">
        <v>87</v>
      </c>
      <c r="AW198" s="13" t="s">
        <v>33</v>
      </c>
      <c r="AX198" s="13" t="s">
        <v>77</v>
      </c>
      <c r="AY198" s="214" t="s">
        <v>154</v>
      </c>
    </row>
    <row r="199" spans="1:65" s="2" customFormat="1" ht="16.5" customHeight="1">
      <c r="A199" s="33"/>
      <c r="B199" s="34"/>
      <c r="C199" s="190" t="s">
        <v>283</v>
      </c>
      <c r="D199" s="190" t="s">
        <v>156</v>
      </c>
      <c r="E199" s="191" t="s">
        <v>284</v>
      </c>
      <c r="F199" s="192" t="s">
        <v>285</v>
      </c>
      <c r="G199" s="193" t="s">
        <v>198</v>
      </c>
      <c r="H199" s="194">
        <v>87.831999999999994</v>
      </c>
      <c r="I199" s="195"/>
      <c r="J199" s="196">
        <f>ROUND(I199*H199,0)</f>
        <v>0</v>
      </c>
      <c r="K199" s="192" t="s">
        <v>160</v>
      </c>
      <c r="L199" s="38"/>
      <c r="M199" s="197" t="s">
        <v>1</v>
      </c>
      <c r="N199" s="198" t="s">
        <v>43</v>
      </c>
      <c r="O199" s="70"/>
      <c r="P199" s="199">
        <f>O199*H199</f>
        <v>0</v>
      </c>
      <c r="Q199" s="199">
        <v>3.48E-3</v>
      </c>
      <c r="R199" s="199">
        <f>Q199*H199</f>
        <v>0.30565535999999999</v>
      </c>
      <c r="S199" s="199">
        <v>0</v>
      </c>
      <c r="T199" s="20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161</v>
      </c>
      <c r="AT199" s="201" t="s">
        <v>156</v>
      </c>
      <c r="AU199" s="201" t="s">
        <v>87</v>
      </c>
      <c r="AY199" s="16" t="s">
        <v>154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87</v>
      </c>
      <c r="BK199" s="202">
        <f>ROUND(I199*H199,0)</f>
        <v>0</v>
      </c>
      <c r="BL199" s="16" t="s">
        <v>161</v>
      </c>
      <c r="BM199" s="201" t="s">
        <v>286</v>
      </c>
    </row>
    <row r="200" spans="1:65" s="13" customFormat="1" ht="11.25">
      <c r="B200" s="203"/>
      <c r="C200" s="204"/>
      <c r="D200" s="205" t="s">
        <v>163</v>
      </c>
      <c r="E200" s="206" t="s">
        <v>1</v>
      </c>
      <c r="F200" s="207" t="s">
        <v>1322</v>
      </c>
      <c r="G200" s="204"/>
      <c r="H200" s="208">
        <v>14.63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163</v>
      </c>
      <c r="AU200" s="214" t="s">
        <v>87</v>
      </c>
      <c r="AV200" s="13" t="s">
        <v>87</v>
      </c>
      <c r="AW200" s="13" t="s">
        <v>33</v>
      </c>
      <c r="AX200" s="13" t="s">
        <v>77</v>
      </c>
      <c r="AY200" s="214" t="s">
        <v>154</v>
      </c>
    </row>
    <row r="201" spans="1:65" s="13" customFormat="1" ht="11.25">
      <c r="B201" s="203"/>
      <c r="C201" s="204"/>
      <c r="D201" s="205" t="s">
        <v>163</v>
      </c>
      <c r="E201" s="206" t="s">
        <v>1</v>
      </c>
      <c r="F201" s="207" t="s">
        <v>268</v>
      </c>
      <c r="G201" s="204"/>
      <c r="H201" s="208">
        <v>65.792000000000002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163</v>
      </c>
      <c r="AU201" s="214" t="s">
        <v>87</v>
      </c>
      <c r="AV201" s="13" t="s">
        <v>87</v>
      </c>
      <c r="AW201" s="13" t="s">
        <v>33</v>
      </c>
      <c r="AX201" s="13" t="s">
        <v>77</v>
      </c>
      <c r="AY201" s="214" t="s">
        <v>154</v>
      </c>
    </row>
    <row r="202" spans="1:65" s="13" customFormat="1" ht="11.25">
      <c r="B202" s="203"/>
      <c r="C202" s="204"/>
      <c r="D202" s="205" t="s">
        <v>163</v>
      </c>
      <c r="E202" s="206" t="s">
        <v>1</v>
      </c>
      <c r="F202" s="207" t="s">
        <v>264</v>
      </c>
      <c r="G202" s="204"/>
      <c r="H202" s="208">
        <v>7.41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163</v>
      </c>
      <c r="AU202" s="214" t="s">
        <v>87</v>
      </c>
      <c r="AV202" s="13" t="s">
        <v>87</v>
      </c>
      <c r="AW202" s="13" t="s">
        <v>33</v>
      </c>
      <c r="AX202" s="13" t="s">
        <v>77</v>
      </c>
      <c r="AY202" s="214" t="s">
        <v>154</v>
      </c>
    </row>
    <row r="203" spans="1:65" s="2" customFormat="1" ht="16.5" customHeight="1">
      <c r="A203" s="33"/>
      <c r="B203" s="34"/>
      <c r="C203" s="190" t="s">
        <v>287</v>
      </c>
      <c r="D203" s="190" t="s">
        <v>156</v>
      </c>
      <c r="E203" s="191" t="s">
        <v>288</v>
      </c>
      <c r="F203" s="192" t="s">
        <v>289</v>
      </c>
      <c r="G203" s="193" t="s">
        <v>198</v>
      </c>
      <c r="H203" s="194">
        <v>232.19399999999999</v>
      </c>
      <c r="I203" s="195"/>
      <c r="J203" s="196">
        <f>ROUND(I203*H203,0)</f>
        <v>0</v>
      </c>
      <c r="K203" s="192" t="s">
        <v>160</v>
      </c>
      <c r="L203" s="38"/>
      <c r="M203" s="197" t="s">
        <v>1</v>
      </c>
      <c r="N203" s="198" t="s">
        <v>43</v>
      </c>
      <c r="O203" s="70"/>
      <c r="P203" s="199">
        <f>O203*H203</f>
        <v>0</v>
      </c>
      <c r="Q203" s="199">
        <v>2.5999999999999998E-4</v>
      </c>
      <c r="R203" s="199">
        <f>Q203*H203</f>
        <v>6.037043999999999E-2</v>
      </c>
      <c r="S203" s="199">
        <v>0</v>
      </c>
      <c r="T203" s="20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1" t="s">
        <v>161</v>
      </c>
      <c r="AT203" s="201" t="s">
        <v>156</v>
      </c>
      <c r="AU203" s="201" t="s">
        <v>87</v>
      </c>
      <c r="AY203" s="16" t="s">
        <v>154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6" t="s">
        <v>87</v>
      </c>
      <c r="BK203" s="202">
        <f>ROUND(I203*H203,0)</f>
        <v>0</v>
      </c>
      <c r="BL203" s="16" t="s">
        <v>161</v>
      </c>
      <c r="BM203" s="201" t="s">
        <v>290</v>
      </c>
    </row>
    <row r="204" spans="1:65" s="13" customFormat="1" ht="11.25">
      <c r="B204" s="203"/>
      <c r="C204" s="204"/>
      <c r="D204" s="205" t="s">
        <v>163</v>
      </c>
      <c r="E204" s="206" t="s">
        <v>1</v>
      </c>
      <c r="F204" s="207" t="s">
        <v>1323</v>
      </c>
      <c r="G204" s="204"/>
      <c r="H204" s="208">
        <v>239.58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163</v>
      </c>
      <c r="AU204" s="214" t="s">
        <v>87</v>
      </c>
      <c r="AV204" s="13" t="s">
        <v>87</v>
      </c>
      <c r="AW204" s="13" t="s">
        <v>33</v>
      </c>
      <c r="AX204" s="13" t="s">
        <v>77</v>
      </c>
      <c r="AY204" s="214" t="s">
        <v>154</v>
      </c>
    </row>
    <row r="205" spans="1:65" s="13" customFormat="1" ht="11.25">
      <c r="B205" s="203"/>
      <c r="C205" s="204"/>
      <c r="D205" s="205" t="s">
        <v>163</v>
      </c>
      <c r="E205" s="206" t="s">
        <v>1</v>
      </c>
      <c r="F205" s="207" t="s">
        <v>292</v>
      </c>
      <c r="G205" s="204"/>
      <c r="H205" s="208">
        <v>-2.121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163</v>
      </c>
      <c r="AU205" s="214" t="s">
        <v>87</v>
      </c>
      <c r="AV205" s="13" t="s">
        <v>87</v>
      </c>
      <c r="AW205" s="13" t="s">
        <v>33</v>
      </c>
      <c r="AX205" s="13" t="s">
        <v>77</v>
      </c>
      <c r="AY205" s="214" t="s">
        <v>154</v>
      </c>
    </row>
    <row r="206" spans="1:65" s="13" customFormat="1" ht="11.25">
      <c r="B206" s="203"/>
      <c r="C206" s="204"/>
      <c r="D206" s="205" t="s">
        <v>163</v>
      </c>
      <c r="E206" s="206" t="s">
        <v>1</v>
      </c>
      <c r="F206" s="207" t="s">
        <v>293</v>
      </c>
      <c r="G206" s="204"/>
      <c r="H206" s="208">
        <v>-22.32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163</v>
      </c>
      <c r="AU206" s="214" t="s">
        <v>87</v>
      </c>
      <c r="AV206" s="13" t="s">
        <v>87</v>
      </c>
      <c r="AW206" s="13" t="s">
        <v>33</v>
      </c>
      <c r="AX206" s="13" t="s">
        <v>77</v>
      </c>
      <c r="AY206" s="214" t="s">
        <v>154</v>
      </c>
    </row>
    <row r="207" spans="1:65" s="13" customFormat="1" ht="11.25">
      <c r="B207" s="203"/>
      <c r="C207" s="204"/>
      <c r="D207" s="205" t="s">
        <v>163</v>
      </c>
      <c r="E207" s="206" t="s">
        <v>1</v>
      </c>
      <c r="F207" s="207" t="s">
        <v>294</v>
      </c>
      <c r="G207" s="204"/>
      <c r="H207" s="208">
        <v>17.055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163</v>
      </c>
      <c r="AU207" s="214" t="s">
        <v>87</v>
      </c>
      <c r="AV207" s="13" t="s">
        <v>87</v>
      </c>
      <c r="AW207" s="13" t="s">
        <v>33</v>
      </c>
      <c r="AX207" s="13" t="s">
        <v>77</v>
      </c>
      <c r="AY207" s="214" t="s">
        <v>154</v>
      </c>
    </row>
    <row r="208" spans="1:65" s="2" customFormat="1" ht="16.5" customHeight="1">
      <c r="A208" s="33"/>
      <c r="B208" s="34"/>
      <c r="C208" s="190" t="s">
        <v>295</v>
      </c>
      <c r="D208" s="190" t="s">
        <v>156</v>
      </c>
      <c r="E208" s="191" t="s">
        <v>296</v>
      </c>
      <c r="F208" s="192" t="s">
        <v>297</v>
      </c>
      <c r="G208" s="193" t="s">
        <v>198</v>
      </c>
      <c r="H208" s="194">
        <v>232.19399999999999</v>
      </c>
      <c r="I208" s="195"/>
      <c r="J208" s="196">
        <f>ROUND(I208*H208,0)</f>
        <v>0</v>
      </c>
      <c r="K208" s="192" t="s">
        <v>160</v>
      </c>
      <c r="L208" s="38"/>
      <c r="M208" s="197" t="s">
        <v>1</v>
      </c>
      <c r="N208" s="198" t="s">
        <v>43</v>
      </c>
      <c r="O208" s="70"/>
      <c r="P208" s="199">
        <f>O208*H208</f>
        <v>0</v>
      </c>
      <c r="Q208" s="199">
        <v>4.3800000000000002E-3</v>
      </c>
      <c r="R208" s="199">
        <f>Q208*H208</f>
        <v>1.0170097199999999</v>
      </c>
      <c r="S208" s="199">
        <v>0</v>
      </c>
      <c r="T208" s="20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161</v>
      </c>
      <c r="AT208" s="201" t="s">
        <v>156</v>
      </c>
      <c r="AU208" s="201" t="s">
        <v>87</v>
      </c>
      <c r="AY208" s="16" t="s">
        <v>154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87</v>
      </c>
      <c r="BK208" s="202">
        <f>ROUND(I208*H208,0)</f>
        <v>0</v>
      </c>
      <c r="BL208" s="16" t="s">
        <v>161</v>
      </c>
      <c r="BM208" s="201" t="s">
        <v>298</v>
      </c>
    </row>
    <row r="209" spans="1:65" s="13" customFormat="1" ht="11.25">
      <c r="B209" s="203"/>
      <c r="C209" s="204"/>
      <c r="D209" s="205" t="s">
        <v>163</v>
      </c>
      <c r="E209" s="206" t="s">
        <v>1</v>
      </c>
      <c r="F209" s="207" t="s">
        <v>1323</v>
      </c>
      <c r="G209" s="204"/>
      <c r="H209" s="208">
        <v>239.58</v>
      </c>
      <c r="I209" s="209"/>
      <c r="J209" s="204"/>
      <c r="K209" s="204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163</v>
      </c>
      <c r="AU209" s="214" t="s">
        <v>87</v>
      </c>
      <c r="AV209" s="13" t="s">
        <v>87</v>
      </c>
      <c r="AW209" s="13" t="s">
        <v>33</v>
      </c>
      <c r="AX209" s="13" t="s">
        <v>77</v>
      </c>
      <c r="AY209" s="214" t="s">
        <v>154</v>
      </c>
    </row>
    <row r="210" spans="1:65" s="13" customFormat="1" ht="11.25">
      <c r="B210" s="203"/>
      <c r="C210" s="204"/>
      <c r="D210" s="205" t="s">
        <v>163</v>
      </c>
      <c r="E210" s="206" t="s">
        <v>1</v>
      </c>
      <c r="F210" s="207" t="s">
        <v>292</v>
      </c>
      <c r="G210" s="204"/>
      <c r="H210" s="208">
        <v>-2.121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163</v>
      </c>
      <c r="AU210" s="214" t="s">
        <v>87</v>
      </c>
      <c r="AV210" s="13" t="s">
        <v>87</v>
      </c>
      <c r="AW210" s="13" t="s">
        <v>33</v>
      </c>
      <c r="AX210" s="13" t="s">
        <v>77</v>
      </c>
      <c r="AY210" s="214" t="s">
        <v>154</v>
      </c>
    </row>
    <row r="211" spans="1:65" s="13" customFormat="1" ht="11.25">
      <c r="B211" s="203"/>
      <c r="C211" s="204"/>
      <c r="D211" s="205" t="s">
        <v>163</v>
      </c>
      <c r="E211" s="206" t="s">
        <v>1</v>
      </c>
      <c r="F211" s="207" t="s">
        <v>293</v>
      </c>
      <c r="G211" s="204"/>
      <c r="H211" s="208">
        <v>-22.32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163</v>
      </c>
      <c r="AU211" s="214" t="s">
        <v>87</v>
      </c>
      <c r="AV211" s="13" t="s">
        <v>87</v>
      </c>
      <c r="AW211" s="13" t="s">
        <v>33</v>
      </c>
      <c r="AX211" s="13" t="s">
        <v>77</v>
      </c>
      <c r="AY211" s="214" t="s">
        <v>154</v>
      </c>
    </row>
    <row r="212" spans="1:65" s="13" customFormat="1" ht="11.25">
      <c r="B212" s="203"/>
      <c r="C212" s="204"/>
      <c r="D212" s="205" t="s">
        <v>163</v>
      </c>
      <c r="E212" s="206" t="s">
        <v>1</v>
      </c>
      <c r="F212" s="207" t="s">
        <v>294</v>
      </c>
      <c r="G212" s="204"/>
      <c r="H212" s="208">
        <v>17.055</v>
      </c>
      <c r="I212" s="209"/>
      <c r="J212" s="204"/>
      <c r="K212" s="204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163</v>
      </c>
      <c r="AU212" s="214" t="s">
        <v>87</v>
      </c>
      <c r="AV212" s="13" t="s">
        <v>87</v>
      </c>
      <c r="AW212" s="13" t="s">
        <v>33</v>
      </c>
      <c r="AX212" s="13" t="s">
        <v>77</v>
      </c>
      <c r="AY212" s="214" t="s">
        <v>154</v>
      </c>
    </row>
    <row r="213" spans="1:65" s="2" customFormat="1" ht="24">
      <c r="A213" s="33"/>
      <c r="B213" s="34"/>
      <c r="C213" s="190" t="s">
        <v>299</v>
      </c>
      <c r="D213" s="190" t="s">
        <v>156</v>
      </c>
      <c r="E213" s="191" t="s">
        <v>300</v>
      </c>
      <c r="F213" s="192" t="s">
        <v>301</v>
      </c>
      <c r="G213" s="193" t="s">
        <v>198</v>
      </c>
      <c r="H213" s="194">
        <v>25.219000000000001</v>
      </c>
      <c r="I213" s="195"/>
      <c r="J213" s="196">
        <f>ROUND(I213*H213,0)</f>
        <v>0</v>
      </c>
      <c r="K213" s="192" t="s">
        <v>160</v>
      </c>
      <c r="L213" s="38"/>
      <c r="M213" s="197" t="s">
        <v>1</v>
      </c>
      <c r="N213" s="198" t="s">
        <v>43</v>
      </c>
      <c r="O213" s="70"/>
      <c r="P213" s="199">
        <f>O213*H213</f>
        <v>0</v>
      </c>
      <c r="Q213" s="199">
        <v>8.2699999999999996E-3</v>
      </c>
      <c r="R213" s="199">
        <f>Q213*H213</f>
        <v>0.20856113000000001</v>
      </c>
      <c r="S213" s="199">
        <v>0</v>
      </c>
      <c r="T213" s="20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161</v>
      </c>
      <c r="AT213" s="201" t="s">
        <v>156</v>
      </c>
      <c r="AU213" s="201" t="s">
        <v>87</v>
      </c>
      <c r="AY213" s="16" t="s">
        <v>154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6" t="s">
        <v>87</v>
      </c>
      <c r="BK213" s="202">
        <f>ROUND(I213*H213,0)</f>
        <v>0</v>
      </c>
      <c r="BL213" s="16" t="s">
        <v>161</v>
      </c>
      <c r="BM213" s="201" t="s">
        <v>302</v>
      </c>
    </row>
    <row r="214" spans="1:65" s="13" customFormat="1" ht="11.25">
      <c r="B214" s="203"/>
      <c r="C214" s="204"/>
      <c r="D214" s="205" t="s">
        <v>163</v>
      </c>
      <c r="E214" s="206" t="s">
        <v>1</v>
      </c>
      <c r="F214" s="207" t="s">
        <v>303</v>
      </c>
      <c r="G214" s="204"/>
      <c r="H214" s="208">
        <v>12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163</v>
      </c>
      <c r="AU214" s="214" t="s">
        <v>87</v>
      </c>
      <c r="AV214" s="13" t="s">
        <v>87</v>
      </c>
      <c r="AW214" s="13" t="s">
        <v>33</v>
      </c>
      <c r="AX214" s="13" t="s">
        <v>77</v>
      </c>
      <c r="AY214" s="214" t="s">
        <v>154</v>
      </c>
    </row>
    <row r="215" spans="1:65" s="13" customFormat="1" ht="11.25">
      <c r="B215" s="203"/>
      <c r="C215" s="204"/>
      <c r="D215" s="205" t="s">
        <v>163</v>
      </c>
      <c r="E215" s="206" t="s">
        <v>1</v>
      </c>
      <c r="F215" s="207" t="s">
        <v>304</v>
      </c>
      <c r="G215" s="204"/>
      <c r="H215" s="208">
        <v>13.218999999999999</v>
      </c>
      <c r="I215" s="209"/>
      <c r="J215" s="204"/>
      <c r="K215" s="204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163</v>
      </c>
      <c r="AU215" s="214" t="s">
        <v>87</v>
      </c>
      <c r="AV215" s="13" t="s">
        <v>87</v>
      </c>
      <c r="AW215" s="13" t="s">
        <v>33</v>
      </c>
      <c r="AX215" s="13" t="s">
        <v>77</v>
      </c>
      <c r="AY215" s="214" t="s">
        <v>154</v>
      </c>
    </row>
    <row r="216" spans="1:65" s="2" customFormat="1" ht="16.5" customHeight="1">
      <c r="A216" s="33"/>
      <c r="B216" s="34"/>
      <c r="C216" s="215" t="s">
        <v>305</v>
      </c>
      <c r="D216" s="215" t="s">
        <v>270</v>
      </c>
      <c r="E216" s="216" t="s">
        <v>306</v>
      </c>
      <c r="F216" s="217" t="s">
        <v>307</v>
      </c>
      <c r="G216" s="218" t="s">
        <v>198</v>
      </c>
      <c r="H216" s="219">
        <v>26.48</v>
      </c>
      <c r="I216" s="220"/>
      <c r="J216" s="221">
        <f>ROUND(I216*H216,0)</f>
        <v>0</v>
      </c>
      <c r="K216" s="217" t="s">
        <v>160</v>
      </c>
      <c r="L216" s="222"/>
      <c r="M216" s="223" t="s">
        <v>1</v>
      </c>
      <c r="N216" s="224" t="s">
        <v>43</v>
      </c>
      <c r="O216" s="70"/>
      <c r="P216" s="199">
        <f>O216*H216</f>
        <v>0</v>
      </c>
      <c r="Q216" s="199">
        <v>1.1999999999999999E-3</v>
      </c>
      <c r="R216" s="199">
        <f>Q216*H216</f>
        <v>3.1775999999999999E-2</v>
      </c>
      <c r="S216" s="199">
        <v>0</v>
      </c>
      <c r="T216" s="20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1" t="s">
        <v>195</v>
      </c>
      <c r="AT216" s="201" t="s">
        <v>270</v>
      </c>
      <c r="AU216" s="201" t="s">
        <v>87</v>
      </c>
      <c r="AY216" s="16" t="s">
        <v>154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6" t="s">
        <v>87</v>
      </c>
      <c r="BK216" s="202">
        <f>ROUND(I216*H216,0)</f>
        <v>0</v>
      </c>
      <c r="BL216" s="16" t="s">
        <v>161</v>
      </c>
      <c r="BM216" s="201" t="s">
        <v>308</v>
      </c>
    </row>
    <row r="217" spans="1:65" s="13" customFormat="1" ht="11.25">
      <c r="B217" s="203"/>
      <c r="C217" s="204"/>
      <c r="D217" s="205" t="s">
        <v>163</v>
      </c>
      <c r="E217" s="206" t="s">
        <v>1</v>
      </c>
      <c r="F217" s="207" t="s">
        <v>309</v>
      </c>
      <c r="G217" s="204"/>
      <c r="H217" s="208">
        <v>12.6</v>
      </c>
      <c r="I217" s="209"/>
      <c r="J217" s="204"/>
      <c r="K217" s="204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163</v>
      </c>
      <c r="AU217" s="214" t="s">
        <v>87</v>
      </c>
      <c r="AV217" s="13" t="s">
        <v>87</v>
      </c>
      <c r="AW217" s="13" t="s">
        <v>33</v>
      </c>
      <c r="AX217" s="13" t="s">
        <v>77</v>
      </c>
      <c r="AY217" s="214" t="s">
        <v>154</v>
      </c>
    </row>
    <row r="218" spans="1:65" s="13" customFormat="1" ht="11.25">
      <c r="B218" s="203"/>
      <c r="C218" s="204"/>
      <c r="D218" s="205" t="s">
        <v>163</v>
      </c>
      <c r="E218" s="206" t="s">
        <v>1</v>
      </c>
      <c r="F218" s="207" t="s">
        <v>310</v>
      </c>
      <c r="G218" s="204"/>
      <c r="H218" s="208">
        <v>13.88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163</v>
      </c>
      <c r="AU218" s="214" t="s">
        <v>87</v>
      </c>
      <c r="AV218" s="13" t="s">
        <v>87</v>
      </c>
      <c r="AW218" s="13" t="s">
        <v>33</v>
      </c>
      <c r="AX218" s="13" t="s">
        <v>77</v>
      </c>
      <c r="AY218" s="214" t="s">
        <v>154</v>
      </c>
    </row>
    <row r="219" spans="1:65" s="2" customFormat="1" ht="24">
      <c r="A219" s="33"/>
      <c r="B219" s="34"/>
      <c r="C219" s="190" t="s">
        <v>311</v>
      </c>
      <c r="D219" s="190" t="s">
        <v>156</v>
      </c>
      <c r="E219" s="191" t="s">
        <v>312</v>
      </c>
      <c r="F219" s="192" t="s">
        <v>313</v>
      </c>
      <c r="G219" s="193" t="s">
        <v>198</v>
      </c>
      <c r="H219" s="194">
        <v>145.494</v>
      </c>
      <c r="I219" s="195"/>
      <c r="J219" s="196">
        <f>ROUND(I219*H219,0)</f>
        <v>0</v>
      </c>
      <c r="K219" s="192" t="s">
        <v>160</v>
      </c>
      <c r="L219" s="38"/>
      <c r="M219" s="197" t="s">
        <v>1</v>
      </c>
      <c r="N219" s="198" t="s">
        <v>43</v>
      </c>
      <c r="O219" s="70"/>
      <c r="P219" s="199">
        <f>O219*H219</f>
        <v>0</v>
      </c>
      <c r="Q219" s="199">
        <v>8.3499999999999998E-3</v>
      </c>
      <c r="R219" s="199">
        <f>Q219*H219</f>
        <v>1.2148748999999999</v>
      </c>
      <c r="S219" s="199">
        <v>0</v>
      </c>
      <c r="T219" s="200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1" t="s">
        <v>161</v>
      </c>
      <c r="AT219" s="201" t="s">
        <v>156</v>
      </c>
      <c r="AU219" s="201" t="s">
        <v>87</v>
      </c>
      <c r="AY219" s="16" t="s">
        <v>154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6" t="s">
        <v>87</v>
      </c>
      <c r="BK219" s="202">
        <f>ROUND(I219*H219,0)</f>
        <v>0</v>
      </c>
      <c r="BL219" s="16" t="s">
        <v>161</v>
      </c>
      <c r="BM219" s="201" t="s">
        <v>314</v>
      </c>
    </row>
    <row r="220" spans="1:65" s="13" customFormat="1" ht="11.25">
      <c r="B220" s="203"/>
      <c r="C220" s="204"/>
      <c r="D220" s="205" t="s">
        <v>163</v>
      </c>
      <c r="E220" s="206" t="s">
        <v>1</v>
      </c>
      <c r="F220" s="207" t="s">
        <v>315</v>
      </c>
      <c r="G220" s="204"/>
      <c r="H220" s="208">
        <v>51.985999999999997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163</v>
      </c>
      <c r="AU220" s="214" t="s">
        <v>87</v>
      </c>
      <c r="AV220" s="13" t="s">
        <v>87</v>
      </c>
      <c r="AW220" s="13" t="s">
        <v>33</v>
      </c>
      <c r="AX220" s="13" t="s">
        <v>77</v>
      </c>
      <c r="AY220" s="214" t="s">
        <v>154</v>
      </c>
    </row>
    <row r="221" spans="1:65" s="13" customFormat="1" ht="11.25">
      <c r="B221" s="203"/>
      <c r="C221" s="204"/>
      <c r="D221" s="205" t="s">
        <v>163</v>
      </c>
      <c r="E221" s="206" t="s">
        <v>1</v>
      </c>
      <c r="F221" s="207" t="s">
        <v>316</v>
      </c>
      <c r="G221" s="204"/>
      <c r="H221" s="208">
        <v>46.753999999999998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163</v>
      </c>
      <c r="AU221" s="214" t="s">
        <v>87</v>
      </c>
      <c r="AV221" s="13" t="s">
        <v>87</v>
      </c>
      <c r="AW221" s="13" t="s">
        <v>33</v>
      </c>
      <c r="AX221" s="13" t="s">
        <v>77</v>
      </c>
      <c r="AY221" s="214" t="s">
        <v>154</v>
      </c>
    </row>
    <row r="222" spans="1:65" s="13" customFormat="1" ht="11.25">
      <c r="B222" s="203"/>
      <c r="C222" s="204"/>
      <c r="D222" s="205" t="s">
        <v>163</v>
      </c>
      <c r="E222" s="206" t="s">
        <v>1</v>
      </c>
      <c r="F222" s="207" t="s">
        <v>317</v>
      </c>
      <c r="G222" s="204"/>
      <c r="H222" s="208">
        <v>46.753999999999998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163</v>
      </c>
      <c r="AU222" s="214" t="s">
        <v>87</v>
      </c>
      <c r="AV222" s="13" t="s">
        <v>87</v>
      </c>
      <c r="AW222" s="13" t="s">
        <v>33</v>
      </c>
      <c r="AX222" s="13" t="s">
        <v>77</v>
      </c>
      <c r="AY222" s="214" t="s">
        <v>154</v>
      </c>
    </row>
    <row r="223" spans="1:65" s="2" customFormat="1" ht="16.5" customHeight="1">
      <c r="A223" s="33"/>
      <c r="B223" s="34"/>
      <c r="C223" s="215" t="s">
        <v>318</v>
      </c>
      <c r="D223" s="215" t="s">
        <v>270</v>
      </c>
      <c r="E223" s="216" t="s">
        <v>319</v>
      </c>
      <c r="F223" s="217" t="s">
        <v>320</v>
      </c>
      <c r="G223" s="218" t="s">
        <v>198</v>
      </c>
      <c r="H223" s="219">
        <v>103.678</v>
      </c>
      <c r="I223" s="220"/>
      <c r="J223" s="221">
        <f>ROUND(I223*H223,0)</f>
        <v>0</v>
      </c>
      <c r="K223" s="217" t="s">
        <v>160</v>
      </c>
      <c r="L223" s="222"/>
      <c r="M223" s="223" t="s">
        <v>1</v>
      </c>
      <c r="N223" s="224" t="s">
        <v>43</v>
      </c>
      <c r="O223" s="70"/>
      <c r="P223" s="199">
        <f>O223*H223</f>
        <v>0</v>
      </c>
      <c r="Q223" s="199">
        <v>1.8E-3</v>
      </c>
      <c r="R223" s="199">
        <f>Q223*H223</f>
        <v>0.18662039999999999</v>
      </c>
      <c r="S223" s="199">
        <v>0</v>
      </c>
      <c r="T223" s="20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1" t="s">
        <v>195</v>
      </c>
      <c r="AT223" s="201" t="s">
        <v>270</v>
      </c>
      <c r="AU223" s="201" t="s">
        <v>87</v>
      </c>
      <c r="AY223" s="16" t="s">
        <v>154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6" t="s">
        <v>87</v>
      </c>
      <c r="BK223" s="202">
        <f>ROUND(I223*H223,0)</f>
        <v>0</v>
      </c>
      <c r="BL223" s="16" t="s">
        <v>161</v>
      </c>
      <c r="BM223" s="201" t="s">
        <v>321</v>
      </c>
    </row>
    <row r="224" spans="1:65" s="13" customFormat="1" ht="11.25">
      <c r="B224" s="203"/>
      <c r="C224" s="204"/>
      <c r="D224" s="205" t="s">
        <v>163</v>
      </c>
      <c r="E224" s="206" t="s">
        <v>1</v>
      </c>
      <c r="F224" s="207" t="s">
        <v>322</v>
      </c>
      <c r="G224" s="204"/>
      <c r="H224" s="208">
        <v>54.585999999999999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163</v>
      </c>
      <c r="AU224" s="214" t="s">
        <v>87</v>
      </c>
      <c r="AV224" s="13" t="s">
        <v>87</v>
      </c>
      <c r="AW224" s="13" t="s">
        <v>33</v>
      </c>
      <c r="AX224" s="13" t="s">
        <v>77</v>
      </c>
      <c r="AY224" s="214" t="s">
        <v>154</v>
      </c>
    </row>
    <row r="225" spans="1:65" s="13" customFormat="1" ht="11.25">
      <c r="B225" s="203"/>
      <c r="C225" s="204"/>
      <c r="D225" s="205" t="s">
        <v>163</v>
      </c>
      <c r="E225" s="206" t="s">
        <v>1</v>
      </c>
      <c r="F225" s="207" t="s">
        <v>323</v>
      </c>
      <c r="G225" s="204"/>
      <c r="H225" s="208">
        <v>49.091999999999999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163</v>
      </c>
      <c r="AU225" s="214" t="s">
        <v>87</v>
      </c>
      <c r="AV225" s="13" t="s">
        <v>87</v>
      </c>
      <c r="AW225" s="13" t="s">
        <v>33</v>
      </c>
      <c r="AX225" s="13" t="s">
        <v>77</v>
      </c>
      <c r="AY225" s="214" t="s">
        <v>154</v>
      </c>
    </row>
    <row r="226" spans="1:65" s="2" customFormat="1" ht="16.5" customHeight="1">
      <c r="A226" s="33"/>
      <c r="B226" s="34"/>
      <c r="C226" s="215" t="s">
        <v>324</v>
      </c>
      <c r="D226" s="215" t="s">
        <v>270</v>
      </c>
      <c r="E226" s="216" t="s">
        <v>271</v>
      </c>
      <c r="F226" s="217" t="s">
        <v>272</v>
      </c>
      <c r="G226" s="218" t="s">
        <v>198</v>
      </c>
      <c r="H226" s="219">
        <v>49.091999999999999</v>
      </c>
      <c r="I226" s="220"/>
      <c r="J226" s="221">
        <f>ROUND(I226*H226,0)</f>
        <v>0</v>
      </c>
      <c r="K226" s="217" t="s">
        <v>160</v>
      </c>
      <c r="L226" s="222"/>
      <c r="M226" s="223" t="s">
        <v>1</v>
      </c>
      <c r="N226" s="224" t="s">
        <v>43</v>
      </c>
      <c r="O226" s="70"/>
      <c r="P226" s="199">
        <f>O226*H226</f>
        <v>0</v>
      </c>
      <c r="Q226" s="199">
        <v>2.3999999999999998E-3</v>
      </c>
      <c r="R226" s="199">
        <f>Q226*H226</f>
        <v>0.11782079999999999</v>
      </c>
      <c r="S226" s="199">
        <v>0</v>
      </c>
      <c r="T226" s="20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1" t="s">
        <v>195</v>
      </c>
      <c r="AT226" s="201" t="s">
        <v>270</v>
      </c>
      <c r="AU226" s="201" t="s">
        <v>87</v>
      </c>
      <c r="AY226" s="16" t="s">
        <v>154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6" t="s">
        <v>87</v>
      </c>
      <c r="BK226" s="202">
        <f>ROUND(I226*H226,0)</f>
        <v>0</v>
      </c>
      <c r="BL226" s="16" t="s">
        <v>161</v>
      </c>
      <c r="BM226" s="201" t="s">
        <v>325</v>
      </c>
    </row>
    <row r="227" spans="1:65" s="13" customFormat="1" ht="11.25">
      <c r="B227" s="203"/>
      <c r="C227" s="204"/>
      <c r="D227" s="205" t="s">
        <v>163</v>
      </c>
      <c r="E227" s="206" t="s">
        <v>1</v>
      </c>
      <c r="F227" s="207" t="s">
        <v>323</v>
      </c>
      <c r="G227" s="204"/>
      <c r="H227" s="208">
        <v>49.091999999999999</v>
      </c>
      <c r="I227" s="209"/>
      <c r="J227" s="204"/>
      <c r="K227" s="204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163</v>
      </c>
      <c r="AU227" s="214" t="s">
        <v>87</v>
      </c>
      <c r="AV227" s="13" t="s">
        <v>87</v>
      </c>
      <c r="AW227" s="13" t="s">
        <v>33</v>
      </c>
      <c r="AX227" s="13" t="s">
        <v>77</v>
      </c>
      <c r="AY227" s="214" t="s">
        <v>154</v>
      </c>
    </row>
    <row r="228" spans="1:65" s="2" customFormat="1" ht="24">
      <c r="A228" s="33"/>
      <c r="B228" s="34"/>
      <c r="C228" s="190" t="s">
        <v>326</v>
      </c>
      <c r="D228" s="190" t="s">
        <v>156</v>
      </c>
      <c r="E228" s="191" t="s">
        <v>327</v>
      </c>
      <c r="F228" s="192" t="s">
        <v>328</v>
      </c>
      <c r="G228" s="193" t="s">
        <v>198</v>
      </c>
      <c r="H228" s="194">
        <v>1002.846</v>
      </c>
      <c r="I228" s="195"/>
      <c r="J228" s="196">
        <f>ROUND(I228*H228,0)</f>
        <v>0</v>
      </c>
      <c r="K228" s="192" t="s">
        <v>160</v>
      </c>
      <c r="L228" s="38"/>
      <c r="M228" s="197" t="s">
        <v>1</v>
      </c>
      <c r="N228" s="198" t="s">
        <v>43</v>
      </c>
      <c r="O228" s="70"/>
      <c r="P228" s="199">
        <f>O228*H228</f>
        <v>0</v>
      </c>
      <c r="Q228" s="199">
        <v>8.6E-3</v>
      </c>
      <c r="R228" s="199">
        <f>Q228*H228</f>
        <v>8.6244756000000002</v>
      </c>
      <c r="S228" s="199">
        <v>0</v>
      </c>
      <c r="T228" s="20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1" t="s">
        <v>161</v>
      </c>
      <c r="AT228" s="201" t="s">
        <v>156</v>
      </c>
      <c r="AU228" s="201" t="s">
        <v>87</v>
      </c>
      <c r="AY228" s="16" t="s">
        <v>154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6" t="s">
        <v>87</v>
      </c>
      <c r="BK228" s="202">
        <f>ROUND(I228*H228,0)</f>
        <v>0</v>
      </c>
      <c r="BL228" s="16" t="s">
        <v>161</v>
      </c>
      <c r="BM228" s="201" t="s">
        <v>329</v>
      </c>
    </row>
    <row r="229" spans="1:65" s="13" customFormat="1" ht="11.25">
      <c r="B229" s="203"/>
      <c r="C229" s="204"/>
      <c r="D229" s="205" t="s">
        <v>163</v>
      </c>
      <c r="E229" s="206" t="s">
        <v>1</v>
      </c>
      <c r="F229" s="207" t="s">
        <v>330</v>
      </c>
      <c r="G229" s="204"/>
      <c r="H229" s="208">
        <v>1431.0450000000001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163</v>
      </c>
      <c r="AU229" s="214" t="s">
        <v>87</v>
      </c>
      <c r="AV229" s="13" t="s">
        <v>87</v>
      </c>
      <c r="AW229" s="13" t="s">
        <v>33</v>
      </c>
      <c r="AX229" s="13" t="s">
        <v>77</v>
      </c>
      <c r="AY229" s="214" t="s">
        <v>154</v>
      </c>
    </row>
    <row r="230" spans="1:65" s="13" customFormat="1" ht="11.25">
      <c r="B230" s="203"/>
      <c r="C230" s="204"/>
      <c r="D230" s="205" t="s">
        <v>163</v>
      </c>
      <c r="E230" s="206" t="s">
        <v>1</v>
      </c>
      <c r="F230" s="207" t="s">
        <v>1324</v>
      </c>
      <c r="G230" s="204"/>
      <c r="H230" s="208">
        <v>-12.36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163</v>
      </c>
      <c r="AU230" s="214" t="s">
        <v>87</v>
      </c>
      <c r="AV230" s="13" t="s">
        <v>87</v>
      </c>
      <c r="AW230" s="13" t="s">
        <v>33</v>
      </c>
      <c r="AX230" s="13" t="s">
        <v>77</v>
      </c>
      <c r="AY230" s="214" t="s">
        <v>154</v>
      </c>
    </row>
    <row r="231" spans="1:65" s="13" customFormat="1" ht="11.25">
      <c r="B231" s="203"/>
      <c r="C231" s="204"/>
      <c r="D231" s="205" t="s">
        <v>163</v>
      </c>
      <c r="E231" s="206" t="s">
        <v>1</v>
      </c>
      <c r="F231" s="207" t="s">
        <v>331</v>
      </c>
      <c r="G231" s="204"/>
      <c r="H231" s="208">
        <v>-136.10900000000001</v>
      </c>
      <c r="I231" s="209"/>
      <c r="J231" s="204"/>
      <c r="K231" s="204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163</v>
      </c>
      <c r="AU231" s="214" t="s">
        <v>87</v>
      </c>
      <c r="AV231" s="13" t="s">
        <v>87</v>
      </c>
      <c r="AW231" s="13" t="s">
        <v>33</v>
      </c>
      <c r="AX231" s="13" t="s">
        <v>77</v>
      </c>
      <c r="AY231" s="214" t="s">
        <v>154</v>
      </c>
    </row>
    <row r="232" spans="1:65" s="14" customFormat="1" ht="11.25">
      <c r="B232" s="225"/>
      <c r="C232" s="226"/>
      <c r="D232" s="205" t="s">
        <v>163</v>
      </c>
      <c r="E232" s="227" t="s">
        <v>1</v>
      </c>
      <c r="F232" s="228" t="s">
        <v>332</v>
      </c>
      <c r="G232" s="226"/>
      <c r="H232" s="227" t="s">
        <v>1</v>
      </c>
      <c r="I232" s="229"/>
      <c r="J232" s="226"/>
      <c r="K232" s="226"/>
      <c r="L232" s="230"/>
      <c r="M232" s="231"/>
      <c r="N232" s="232"/>
      <c r="O232" s="232"/>
      <c r="P232" s="232"/>
      <c r="Q232" s="232"/>
      <c r="R232" s="232"/>
      <c r="S232" s="232"/>
      <c r="T232" s="233"/>
      <c r="AT232" s="234" t="s">
        <v>163</v>
      </c>
      <c r="AU232" s="234" t="s">
        <v>87</v>
      </c>
      <c r="AV232" s="14" t="s">
        <v>8</v>
      </c>
      <c r="AW232" s="14" t="s">
        <v>33</v>
      </c>
      <c r="AX232" s="14" t="s">
        <v>77</v>
      </c>
      <c r="AY232" s="234" t="s">
        <v>154</v>
      </c>
    </row>
    <row r="233" spans="1:65" s="13" customFormat="1" ht="11.25">
      <c r="B233" s="203"/>
      <c r="C233" s="204"/>
      <c r="D233" s="205" t="s">
        <v>163</v>
      </c>
      <c r="E233" s="206" t="s">
        <v>1</v>
      </c>
      <c r="F233" s="207" t="s">
        <v>333</v>
      </c>
      <c r="G233" s="204"/>
      <c r="H233" s="208">
        <v>-208.89599999999999</v>
      </c>
      <c r="I233" s="209"/>
      <c r="J233" s="204"/>
      <c r="K233" s="204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163</v>
      </c>
      <c r="AU233" s="214" t="s">
        <v>87</v>
      </c>
      <c r="AV233" s="13" t="s">
        <v>87</v>
      </c>
      <c r="AW233" s="13" t="s">
        <v>33</v>
      </c>
      <c r="AX233" s="13" t="s">
        <v>77</v>
      </c>
      <c r="AY233" s="214" t="s">
        <v>154</v>
      </c>
    </row>
    <row r="234" spans="1:65" s="13" customFormat="1" ht="11.25">
      <c r="B234" s="203"/>
      <c r="C234" s="204"/>
      <c r="D234" s="205" t="s">
        <v>163</v>
      </c>
      <c r="E234" s="206" t="s">
        <v>1</v>
      </c>
      <c r="F234" s="207" t="s">
        <v>1325</v>
      </c>
      <c r="G234" s="204"/>
      <c r="H234" s="208">
        <v>-52.991999999999997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163</v>
      </c>
      <c r="AU234" s="214" t="s">
        <v>87</v>
      </c>
      <c r="AV234" s="13" t="s">
        <v>87</v>
      </c>
      <c r="AW234" s="13" t="s">
        <v>33</v>
      </c>
      <c r="AX234" s="13" t="s">
        <v>77</v>
      </c>
      <c r="AY234" s="214" t="s">
        <v>154</v>
      </c>
    </row>
    <row r="235" spans="1:65" s="13" customFormat="1" ht="11.25">
      <c r="B235" s="203"/>
      <c r="C235" s="204"/>
      <c r="D235" s="205" t="s">
        <v>163</v>
      </c>
      <c r="E235" s="206" t="s">
        <v>1</v>
      </c>
      <c r="F235" s="207" t="s">
        <v>335</v>
      </c>
      <c r="G235" s="204"/>
      <c r="H235" s="208">
        <v>-13.391999999999999</v>
      </c>
      <c r="I235" s="209"/>
      <c r="J235" s="204"/>
      <c r="K235" s="204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163</v>
      </c>
      <c r="AU235" s="214" t="s">
        <v>87</v>
      </c>
      <c r="AV235" s="13" t="s">
        <v>87</v>
      </c>
      <c r="AW235" s="13" t="s">
        <v>33</v>
      </c>
      <c r="AX235" s="13" t="s">
        <v>77</v>
      </c>
      <c r="AY235" s="214" t="s">
        <v>154</v>
      </c>
    </row>
    <row r="236" spans="1:65" s="13" customFormat="1" ht="11.25">
      <c r="B236" s="203"/>
      <c r="C236" s="204"/>
      <c r="D236" s="205" t="s">
        <v>163</v>
      </c>
      <c r="E236" s="206" t="s">
        <v>1</v>
      </c>
      <c r="F236" s="207" t="s">
        <v>336</v>
      </c>
      <c r="G236" s="204"/>
      <c r="H236" s="208">
        <v>-2.06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163</v>
      </c>
      <c r="AU236" s="214" t="s">
        <v>87</v>
      </c>
      <c r="AV236" s="13" t="s">
        <v>87</v>
      </c>
      <c r="AW236" s="13" t="s">
        <v>33</v>
      </c>
      <c r="AX236" s="13" t="s">
        <v>77</v>
      </c>
      <c r="AY236" s="214" t="s">
        <v>154</v>
      </c>
    </row>
    <row r="237" spans="1:65" s="13" customFormat="1" ht="11.25">
      <c r="B237" s="203"/>
      <c r="C237" s="204"/>
      <c r="D237" s="205" t="s">
        <v>163</v>
      </c>
      <c r="E237" s="206" t="s">
        <v>1</v>
      </c>
      <c r="F237" s="207" t="s">
        <v>337</v>
      </c>
      <c r="G237" s="204"/>
      <c r="H237" s="208">
        <v>-2.39</v>
      </c>
      <c r="I237" s="209"/>
      <c r="J237" s="204"/>
      <c r="K237" s="204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163</v>
      </c>
      <c r="AU237" s="214" t="s">
        <v>87</v>
      </c>
      <c r="AV237" s="13" t="s">
        <v>87</v>
      </c>
      <c r="AW237" s="13" t="s">
        <v>33</v>
      </c>
      <c r="AX237" s="13" t="s">
        <v>77</v>
      </c>
      <c r="AY237" s="214" t="s">
        <v>154</v>
      </c>
    </row>
    <row r="238" spans="1:65" s="2" customFormat="1" ht="16.5" customHeight="1">
      <c r="A238" s="33"/>
      <c r="B238" s="34"/>
      <c r="C238" s="215" t="s">
        <v>338</v>
      </c>
      <c r="D238" s="215" t="s">
        <v>270</v>
      </c>
      <c r="E238" s="216" t="s">
        <v>339</v>
      </c>
      <c r="F238" s="217" t="s">
        <v>340</v>
      </c>
      <c r="G238" s="218" t="s">
        <v>198</v>
      </c>
      <c r="H238" s="219">
        <v>1052.989</v>
      </c>
      <c r="I238" s="220"/>
      <c r="J238" s="221">
        <f>ROUND(I238*H238,0)</f>
        <v>0</v>
      </c>
      <c r="K238" s="217" t="s">
        <v>160</v>
      </c>
      <c r="L238" s="222"/>
      <c r="M238" s="223" t="s">
        <v>1</v>
      </c>
      <c r="N238" s="224" t="s">
        <v>43</v>
      </c>
      <c r="O238" s="70"/>
      <c r="P238" s="199">
        <f>O238*H238</f>
        <v>0</v>
      </c>
      <c r="Q238" s="199">
        <v>2.3800000000000002E-3</v>
      </c>
      <c r="R238" s="199">
        <f>Q238*H238</f>
        <v>2.5061138200000004</v>
      </c>
      <c r="S238" s="199">
        <v>0</v>
      </c>
      <c r="T238" s="200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1" t="s">
        <v>195</v>
      </c>
      <c r="AT238" s="201" t="s">
        <v>270</v>
      </c>
      <c r="AU238" s="201" t="s">
        <v>87</v>
      </c>
      <c r="AY238" s="16" t="s">
        <v>154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6" t="s">
        <v>87</v>
      </c>
      <c r="BK238" s="202">
        <f>ROUND(I238*H238,0)</f>
        <v>0</v>
      </c>
      <c r="BL238" s="16" t="s">
        <v>161</v>
      </c>
      <c r="BM238" s="201" t="s">
        <v>341</v>
      </c>
    </row>
    <row r="239" spans="1:65" s="13" customFormat="1" ht="11.25">
      <c r="B239" s="203"/>
      <c r="C239" s="204"/>
      <c r="D239" s="205" t="s">
        <v>163</v>
      </c>
      <c r="E239" s="206" t="s">
        <v>1</v>
      </c>
      <c r="F239" s="207" t="s">
        <v>1326</v>
      </c>
      <c r="G239" s="204"/>
      <c r="H239" s="208">
        <v>1052.989</v>
      </c>
      <c r="I239" s="209"/>
      <c r="J239" s="204"/>
      <c r="K239" s="204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163</v>
      </c>
      <c r="AU239" s="214" t="s">
        <v>87</v>
      </c>
      <c r="AV239" s="13" t="s">
        <v>87</v>
      </c>
      <c r="AW239" s="13" t="s">
        <v>33</v>
      </c>
      <c r="AX239" s="13" t="s">
        <v>77</v>
      </c>
      <c r="AY239" s="214" t="s">
        <v>154</v>
      </c>
    </row>
    <row r="240" spans="1:65" s="2" customFormat="1" ht="24">
      <c r="A240" s="33"/>
      <c r="B240" s="34"/>
      <c r="C240" s="190" t="s">
        <v>343</v>
      </c>
      <c r="D240" s="190" t="s">
        <v>156</v>
      </c>
      <c r="E240" s="191" t="s">
        <v>344</v>
      </c>
      <c r="F240" s="192" t="s">
        <v>345</v>
      </c>
      <c r="G240" s="193" t="s">
        <v>224</v>
      </c>
      <c r="H240" s="194">
        <v>198.08</v>
      </c>
      <c r="I240" s="195"/>
      <c r="J240" s="196">
        <f>ROUND(I240*H240,0)</f>
        <v>0</v>
      </c>
      <c r="K240" s="192" t="s">
        <v>160</v>
      </c>
      <c r="L240" s="38"/>
      <c r="M240" s="197" t="s">
        <v>1</v>
      </c>
      <c r="N240" s="198" t="s">
        <v>43</v>
      </c>
      <c r="O240" s="70"/>
      <c r="P240" s="199">
        <f>O240*H240</f>
        <v>0</v>
      </c>
      <c r="Q240" s="199">
        <v>1.7600000000000001E-3</v>
      </c>
      <c r="R240" s="199">
        <f>Q240*H240</f>
        <v>0.34862080000000001</v>
      </c>
      <c r="S240" s="199">
        <v>0</v>
      </c>
      <c r="T240" s="20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1" t="s">
        <v>161</v>
      </c>
      <c r="AT240" s="201" t="s">
        <v>156</v>
      </c>
      <c r="AU240" s="201" t="s">
        <v>87</v>
      </c>
      <c r="AY240" s="16" t="s">
        <v>154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6" t="s">
        <v>87</v>
      </c>
      <c r="BK240" s="202">
        <f>ROUND(I240*H240,0)</f>
        <v>0</v>
      </c>
      <c r="BL240" s="16" t="s">
        <v>161</v>
      </c>
      <c r="BM240" s="201" t="s">
        <v>346</v>
      </c>
    </row>
    <row r="241" spans="1:65" s="13" customFormat="1" ht="11.25">
      <c r="B241" s="203"/>
      <c r="C241" s="204"/>
      <c r="D241" s="205" t="s">
        <v>163</v>
      </c>
      <c r="E241" s="206" t="s">
        <v>1</v>
      </c>
      <c r="F241" s="207" t="s">
        <v>347</v>
      </c>
      <c r="G241" s="204"/>
      <c r="H241" s="208">
        <v>198.08</v>
      </c>
      <c r="I241" s="209"/>
      <c r="J241" s="204"/>
      <c r="K241" s="204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163</v>
      </c>
      <c r="AU241" s="214" t="s">
        <v>87</v>
      </c>
      <c r="AV241" s="13" t="s">
        <v>87</v>
      </c>
      <c r="AW241" s="13" t="s">
        <v>33</v>
      </c>
      <c r="AX241" s="13" t="s">
        <v>77</v>
      </c>
      <c r="AY241" s="214" t="s">
        <v>154</v>
      </c>
    </row>
    <row r="242" spans="1:65" s="2" customFormat="1" ht="16.5" customHeight="1">
      <c r="A242" s="33"/>
      <c r="B242" s="34"/>
      <c r="C242" s="215" t="s">
        <v>348</v>
      </c>
      <c r="D242" s="215" t="s">
        <v>270</v>
      </c>
      <c r="E242" s="216" t="s">
        <v>349</v>
      </c>
      <c r="F242" s="217" t="s">
        <v>350</v>
      </c>
      <c r="G242" s="218" t="s">
        <v>198</v>
      </c>
      <c r="H242" s="219">
        <v>14.558999999999999</v>
      </c>
      <c r="I242" s="220"/>
      <c r="J242" s="221">
        <f>ROUND(I242*H242,0)</f>
        <v>0</v>
      </c>
      <c r="K242" s="217" t="s">
        <v>160</v>
      </c>
      <c r="L242" s="222"/>
      <c r="M242" s="223" t="s">
        <v>1</v>
      </c>
      <c r="N242" s="224" t="s">
        <v>43</v>
      </c>
      <c r="O242" s="70"/>
      <c r="P242" s="199">
        <f>O242*H242</f>
        <v>0</v>
      </c>
      <c r="Q242" s="199">
        <v>8.9999999999999998E-4</v>
      </c>
      <c r="R242" s="199">
        <f>Q242*H242</f>
        <v>1.3103099999999999E-2</v>
      </c>
      <c r="S242" s="199">
        <v>0</v>
      </c>
      <c r="T242" s="200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1" t="s">
        <v>195</v>
      </c>
      <c r="AT242" s="201" t="s">
        <v>270</v>
      </c>
      <c r="AU242" s="201" t="s">
        <v>87</v>
      </c>
      <c r="AY242" s="16" t="s">
        <v>154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6" t="s">
        <v>87</v>
      </c>
      <c r="BK242" s="202">
        <f>ROUND(I242*H242,0)</f>
        <v>0</v>
      </c>
      <c r="BL242" s="16" t="s">
        <v>161</v>
      </c>
      <c r="BM242" s="201" t="s">
        <v>351</v>
      </c>
    </row>
    <row r="243" spans="1:65" s="13" customFormat="1" ht="11.25">
      <c r="B243" s="203"/>
      <c r="C243" s="204"/>
      <c r="D243" s="205" t="s">
        <v>163</v>
      </c>
      <c r="E243" s="206" t="s">
        <v>1</v>
      </c>
      <c r="F243" s="207" t="s">
        <v>352</v>
      </c>
      <c r="G243" s="204"/>
      <c r="H243" s="208">
        <v>14.558999999999999</v>
      </c>
      <c r="I243" s="209"/>
      <c r="J243" s="204"/>
      <c r="K243" s="204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163</v>
      </c>
      <c r="AU243" s="214" t="s">
        <v>87</v>
      </c>
      <c r="AV243" s="13" t="s">
        <v>87</v>
      </c>
      <c r="AW243" s="13" t="s">
        <v>33</v>
      </c>
      <c r="AX243" s="13" t="s">
        <v>77</v>
      </c>
      <c r="AY243" s="214" t="s">
        <v>154</v>
      </c>
    </row>
    <row r="244" spans="1:65" s="2" customFormat="1" ht="24">
      <c r="A244" s="33"/>
      <c r="B244" s="34"/>
      <c r="C244" s="190" t="s">
        <v>353</v>
      </c>
      <c r="D244" s="190" t="s">
        <v>156</v>
      </c>
      <c r="E244" s="191" t="s">
        <v>354</v>
      </c>
      <c r="F244" s="192" t="s">
        <v>355</v>
      </c>
      <c r="G244" s="193" t="s">
        <v>224</v>
      </c>
      <c r="H244" s="194">
        <v>647.98</v>
      </c>
      <c r="I244" s="195"/>
      <c r="J244" s="196">
        <f>ROUND(I244*H244,0)</f>
        <v>0</v>
      </c>
      <c r="K244" s="192" t="s">
        <v>160</v>
      </c>
      <c r="L244" s="38"/>
      <c r="M244" s="197" t="s">
        <v>1</v>
      </c>
      <c r="N244" s="198" t="s">
        <v>43</v>
      </c>
      <c r="O244" s="70"/>
      <c r="P244" s="199">
        <f>O244*H244</f>
        <v>0</v>
      </c>
      <c r="Q244" s="199">
        <v>3.3899999999999998E-3</v>
      </c>
      <c r="R244" s="199">
        <f>Q244*H244</f>
        <v>2.1966521999999999</v>
      </c>
      <c r="S244" s="199">
        <v>0</v>
      </c>
      <c r="T244" s="200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1" t="s">
        <v>161</v>
      </c>
      <c r="AT244" s="201" t="s">
        <v>156</v>
      </c>
      <c r="AU244" s="201" t="s">
        <v>87</v>
      </c>
      <c r="AY244" s="16" t="s">
        <v>154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6" t="s">
        <v>87</v>
      </c>
      <c r="BK244" s="202">
        <f>ROUND(I244*H244,0)</f>
        <v>0</v>
      </c>
      <c r="BL244" s="16" t="s">
        <v>161</v>
      </c>
      <c r="BM244" s="201" t="s">
        <v>356</v>
      </c>
    </row>
    <row r="245" spans="1:65" s="13" customFormat="1" ht="11.25">
      <c r="B245" s="203"/>
      <c r="C245" s="204"/>
      <c r="D245" s="205" t="s">
        <v>163</v>
      </c>
      <c r="E245" s="206" t="s">
        <v>1</v>
      </c>
      <c r="F245" s="207" t="s">
        <v>357</v>
      </c>
      <c r="G245" s="204"/>
      <c r="H245" s="208">
        <v>465.92</v>
      </c>
      <c r="I245" s="209"/>
      <c r="J245" s="204"/>
      <c r="K245" s="204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163</v>
      </c>
      <c r="AU245" s="214" t="s">
        <v>87</v>
      </c>
      <c r="AV245" s="13" t="s">
        <v>87</v>
      </c>
      <c r="AW245" s="13" t="s">
        <v>33</v>
      </c>
      <c r="AX245" s="13" t="s">
        <v>77</v>
      </c>
      <c r="AY245" s="214" t="s">
        <v>154</v>
      </c>
    </row>
    <row r="246" spans="1:65" s="13" customFormat="1" ht="11.25">
      <c r="B246" s="203"/>
      <c r="C246" s="204"/>
      <c r="D246" s="205" t="s">
        <v>163</v>
      </c>
      <c r="E246" s="206" t="s">
        <v>1</v>
      </c>
      <c r="F246" s="207" t="s">
        <v>1327</v>
      </c>
      <c r="G246" s="204"/>
      <c r="H246" s="208">
        <v>139.84</v>
      </c>
      <c r="I246" s="209"/>
      <c r="J246" s="204"/>
      <c r="K246" s="204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163</v>
      </c>
      <c r="AU246" s="214" t="s">
        <v>87</v>
      </c>
      <c r="AV246" s="13" t="s">
        <v>87</v>
      </c>
      <c r="AW246" s="13" t="s">
        <v>33</v>
      </c>
      <c r="AX246" s="13" t="s">
        <v>77</v>
      </c>
      <c r="AY246" s="214" t="s">
        <v>154</v>
      </c>
    </row>
    <row r="247" spans="1:65" s="13" customFormat="1" ht="11.25">
      <c r="B247" s="203"/>
      <c r="C247" s="204"/>
      <c r="D247" s="205" t="s">
        <v>163</v>
      </c>
      <c r="E247" s="206" t="s">
        <v>1</v>
      </c>
      <c r="F247" s="207" t="s">
        <v>359</v>
      </c>
      <c r="G247" s="204"/>
      <c r="H247" s="208">
        <v>35.880000000000003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163</v>
      </c>
      <c r="AU247" s="214" t="s">
        <v>87</v>
      </c>
      <c r="AV247" s="13" t="s">
        <v>87</v>
      </c>
      <c r="AW247" s="13" t="s">
        <v>33</v>
      </c>
      <c r="AX247" s="13" t="s">
        <v>77</v>
      </c>
      <c r="AY247" s="214" t="s">
        <v>154</v>
      </c>
    </row>
    <row r="248" spans="1:65" s="13" customFormat="1" ht="11.25">
      <c r="B248" s="203"/>
      <c r="C248" s="204"/>
      <c r="D248" s="205" t="s">
        <v>163</v>
      </c>
      <c r="E248" s="206" t="s">
        <v>1</v>
      </c>
      <c r="F248" s="207" t="s">
        <v>360</v>
      </c>
      <c r="G248" s="204"/>
      <c r="H248" s="208">
        <v>6.34</v>
      </c>
      <c r="I248" s="209"/>
      <c r="J248" s="204"/>
      <c r="K248" s="204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163</v>
      </c>
      <c r="AU248" s="214" t="s">
        <v>87</v>
      </c>
      <c r="AV248" s="13" t="s">
        <v>87</v>
      </c>
      <c r="AW248" s="13" t="s">
        <v>33</v>
      </c>
      <c r="AX248" s="13" t="s">
        <v>77</v>
      </c>
      <c r="AY248" s="214" t="s">
        <v>154</v>
      </c>
    </row>
    <row r="249" spans="1:65" s="2" customFormat="1" ht="16.5" customHeight="1">
      <c r="A249" s="33"/>
      <c r="B249" s="34"/>
      <c r="C249" s="215" t="s">
        <v>361</v>
      </c>
      <c r="D249" s="215" t="s">
        <v>270</v>
      </c>
      <c r="E249" s="216" t="s">
        <v>362</v>
      </c>
      <c r="F249" s="217" t="s">
        <v>363</v>
      </c>
      <c r="G249" s="218" t="s">
        <v>198</v>
      </c>
      <c r="H249" s="219">
        <v>74.915999999999997</v>
      </c>
      <c r="I249" s="220"/>
      <c r="J249" s="221">
        <f>ROUND(I249*H249,0)</f>
        <v>0</v>
      </c>
      <c r="K249" s="217" t="s">
        <v>160</v>
      </c>
      <c r="L249" s="222"/>
      <c r="M249" s="223" t="s">
        <v>1</v>
      </c>
      <c r="N249" s="224" t="s">
        <v>43</v>
      </c>
      <c r="O249" s="70"/>
      <c r="P249" s="199">
        <f>O249*H249</f>
        <v>0</v>
      </c>
      <c r="Q249" s="199">
        <v>5.1000000000000004E-4</v>
      </c>
      <c r="R249" s="199">
        <f>Q249*H249</f>
        <v>3.8207160000000004E-2</v>
      </c>
      <c r="S249" s="199">
        <v>0</v>
      </c>
      <c r="T249" s="20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1" t="s">
        <v>195</v>
      </c>
      <c r="AT249" s="201" t="s">
        <v>270</v>
      </c>
      <c r="AU249" s="201" t="s">
        <v>87</v>
      </c>
      <c r="AY249" s="16" t="s">
        <v>154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6" t="s">
        <v>87</v>
      </c>
      <c r="BK249" s="202">
        <f>ROUND(I249*H249,0)</f>
        <v>0</v>
      </c>
      <c r="BL249" s="16" t="s">
        <v>161</v>
      </c>
      <c r="BM249" s="201" t="s">
        <v>364</v>
      </c>
    </row>
    <row r="250" spans="1:65" s="14" customFormat="1" ht="11.25">
      <c r="B250" s="225"/>
      <c r="C250" s="226"/>
      <c r="D250" s="205" t="s">
        <v>163</v>
      </c>
      <c r="E250" s="227" t="s">
        <v>1</v>
      </c>
      <c r="F250" s="228" t="s">
        <v>365</v>
      </c>
      <c r="G250" s="226"/>
      <c r="H250" s="227" t="s">
        <v>1</v>
      </c>
      <c r="I250" s="229"/>
      <c r="J250" s="226"/>
      <c r="K250" s="226"/>
      <c r="L250" s="230"/>
      <c r="M250" s="231"/>
      <c r="N250" s="232"/>
      <c r="O250" s="232"/>
      <c r="P250" s="232"/>
      <c r="Q250" s="232"/>
      <c r="R250" s="232"/>
      <c r="S250" s="232"/>
      <c r="T250" s="233"/>
      <c r="AT250" s="234" t="s">
        <v>163</v>
      </c>
      <c r="AU250" s="234" t="s">
        <v>87</v>
      </c>
      <c r="AV250" s="14" t="s">
        <v>8</v>
      </c>
      <c r="AW250" s="14" t="s">
        <v>33</v>
      </c>
      <c r="AX250" s="14" t="s">
        <v>77</v>
      </c>
      <c r="AY250" s="234" t="s">
        <v>154</v>
      </c>
    </row>
    <row r="251" spans="1:65" s="13" customFormat="1" ht="11.25">
      <c r="B251" s="203"/>
      <c r="C251" s="204"/>
      <c r="D251" s="205" t="s">
        <v>163</v>
      </c>
      <c r="E251" s="206" t="s">
        <v>1</v>
      </c>
      <c r="F251" s="207" t="s">
        <v>366</v>
      </c>
      <c r="G251" s="204"/>
      <c r="H251" s="208">
        <v>52.819000000000003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163</v>
      </c>
      <c r="AU251" s="214" t="s">
        <v>87</v>
      </c>
      <c r="AV251" s="13" t="s">
        <v>87</v>
      </c>
      <c r="AW251" s="13" t="s">
        <v>33</v>
      </c>
      <c r="AX251" s="13" t="s">
        <v>77</v>
      </c>
      <c r="AY251" s="214" t="s">
        <v>154</v>
      </c>
    </row>
    <row r="252" spans="1:65" s="13" customFormat="1" ht="11.25">
      <c r="B252" s="203"/>
      <c r="C252" s="204"/>
      <c r="D252" s="205" t="s">
        <v>163</v>
      </c>
      <c r="E252" s="206" t="s">
        <v>1</v>
      </c>
      <c r="F252" s="207" t="s">
        <v>1328</v>
      </c>
      <c r="G252" s="204"/>
      <c r="H252" s="208">
        <v>16.808</v>
      </c>
      <c r="I252" s="209"/>
      <c r="J252" s="204"/>
      <c r="K252" s="204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163</v>
      </c>
      <c r="AU252" s="214" t="s">
        <v>87</v>
      </c>
      <c r="AV252" s="13" t="s">
        <v>87</v>
      </c>
      <c r="AW252" s="13" t="s">
        <v>33</v>
      </c>
      <c r="AX252" s="13" t="s">
        <v>77</v>
      </c>
      <c r="AY252" s="214" t="s">
        <v>154</v>
      </c>
    </row>
    <row r="253" spans="1:65" s="13" customFormat="1" ht="11.25">
      <c r="B253" s="203"/>
      <c r="C253" s="204"/>
      <c r="D253" s="205" t="s">
        <v>163</v>
      </c>
      <c r="E253" s="206" t="s">
        <v>1</v>
      </c>
      <c r="F253" s="207" t="s">
        <v>368</v>
      </c>
      <c r="G253" s="204"/>
      <c r="H253" s="208">
        <v>4.29</v>
      </c>
      <c r="I253" s="209"/>
      <c r="J253" s="204"/>
      <c r="K253" s="204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163</v>
      </c>
      <c r="AU253" s="214" t="s">
        <v>87</v>
      </c>
      <c r="AV253" s="13" t="s">
        <v>87</v>
      </c>
      <c r="AW253" s="13" t="s">
        <v>33</v>
      </c>
      <c r="AX253" s="13" t="s">
        <v>77</v>
      </c>
      <c r="AY253" s="214" t="s">
        <v>154</v>
      </c>
    </row>
    <row r="254" spans="1:65" s="13" customFormat="1" ht="11.25">
      <c r="B254" s="203"/>
      <c r="C254" s="204"/>
      <c r="D254" s="205" t="s">
        <v>163</v>
      </c>
      <c r="E254" s="206" t="s">
        <v>1</v>
      </c>
      <c r="F254" s="207" t="s">
        <v>369</v>
      </c>
      <c r="G254" s="204"/>
      <c r="H254" s="208">
        <v>0.999</v>
      </c>
      <c r="I254" s="209"/>
      <c r="J254" s="204"/>
      <c r="K254" s="204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163</v>
      </c>
      <c r="AU254" s="214" t="s">
        <v>87</v>
      </c>
      <c r="AV254" s="13" t="s">
        <v>87</v>
      </c>
      <c r="AW254" s="13" t="s">
        <v>33</v>
      </c>
      <c r="AX254" s="13" t="s">
        <v>77</v>
      </c>
      <c r="AY254" s="214" t="s">
        <v>154</v>
      </c>
    </row>
    <row r="255" spans="1:65" s="2" customFormat="1" ht="16.5" customHeight="1">
      <c r="A255" s="33"/>
      <c r="B255" s="34"/>
      <c r="C255" s="215" t="s">
        <v>370</v>
      </c>
      <c r="D255" s="215" t="s">
        <v>270</v>
      </c>
      <c r="E255" s="216" t="s">
        <v>371</v>
      </c>
      <c r="F255" s="217" t="s">
        <v>372</v>
      </c>
      <c r="G255" s="218" t="s">
        <v>198</v>
      </c>
      <c r="H255" s="219">
        <v>27.14</v>
      </c>
      <c r="I255" s="220"/>
      <c r="J255" s="221">
        <f>ROUND(I255*H255,0)</f>
        <v>0</v>
      </c>
      <c r="K255" s="217" t="s">
        <v>160</v>
      </c>
      <c r="L255" s="222"/>
      <c r="M255" s="223" t="s">
        <v>1</v>
      </c>
      <c r="N255" s="224" t="s">
        <v>43</v>
      </c>
      <c r="O255" s="70"/>
      <c r="P255" s="199">
        <f>O255*H255</f>
        <v>0</v>
      </c>
      <c r="Q255" s="199">
        <v>8.9999999999999998E-4</v>
      </c>
      <c r="R255" s="199">
        <f>Q255*H255</f>
        <v>2.4426E-2</v>
      </c>
      <c r="S255" s="199">
        <v>0</v>
      </c>
      <c r="T255" s="20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1" t="s">
        <v>195</v>
      </c>
      <c r="AT255" s="201" t="s">
        <v>270</v>
      </c>
      <c r="AU255" s="201" t="s">
        <v>87</v>
      </c>
      <c r="AY255" s="16" t="s">
        <v>154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6" t="s">
        <v>87</v>
      </c>
      <c r="BK255" s="202">
        <f>ROUND(I255*H255,0)</f>
        <v>0</v>
      </c>
      <c r="BL255" s="16" t="s">
        <v>161</v>
      </c>
      <c r="BM255" s="201" t="s">
        <v>373</v>
      </c>
    </row>
    <row r="256" spans="1:65" s="14" customFormat="1" ht="11.25">
      <c r="B256" s="225"/>
      <c r="C256" s="226"/>
      <c r="D256" s="205" t="s">
        <v>163</v>
      </c>
      <c r="E256" s="227" t="s">
        <v>1</v>
      </c>
      <c r="F256" s="228" t="s">
        <v>374</v>
      </c>
      <c r="G256" s="226"/>
      <c r="H256" s="227" t="s">
        <v>1</v>
      </c>
      <c r="I256" s="229"/>
      <c r="J256" s="226"/>
      <c r="K256" s="226"/>
      <c r="L256" s="230"/>
      <c r="M256" s="231"/>
      <c r="N256" s="232"/>
      <c r="O256" s="232"/>
      <c r="P256" s="232"/>
      <c r="Q256" s="232"/>
      <c r="R256" s="232"/>
      <c r="S256" s="232"/>
      <c r="T256" s="233"/>
      <c r="AT256" s="234" t="s">
        <v>163</v>
      </c>
      <c r="AU256" s="234" t="s">
        <v>87</v>
      </c>
      <c r="AV256" s="14" t="s">
        <v>8</v>
      </c>
      <c r="AW256" s="14" t="s">
        <v>33</v>
      </c>
      <c r="AX256" s="14" t="s">
        <v>77</v>
      </c>
      <c r="AY256" s="234" t="s">
        <v>154</v>
      </c>
    </row>
    <row r="257" spans="1:65" s="13" customFormat="1" ht="11.25">
      <c r="B257" s="203"/>
      <c r="C257" s="204"/>
      <c r="D257" s="205" t="s">
        <v>163</v>
      </c>
      <c r="E257" s="206" t="s">
        <v>1</v>
      </c>
      <c r="F257" s="207" t="s">
        <v>375</v>
      </c>
      <c r="G257" s="204"/>
      <c r="H257" s="208">
        <v>20.562999999999999</v>
      </c>
      <c r="I257" s="209"/>
      <c r="J257" s="204"/>
      <c r="K257" s="204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163</v>
      </c>
      <c r="AU257" s="214" t="s">
        <v>87</v>
      </c>
      <c r="AV257" s="13" t="s">
        <v>87</v>
      </c>
      <c r="AW257" s="13" t="s">
        <v>33</v>
      </c>
      <c r="AX257" s="13" t="s">
        <v>77</v>
      </c>
      <c r="AY257" s="214" t="s">
        <v>154</v>
      </c>
    </row>
    <row r="258" spans="1:65" s="13" customFormat="1" ht="11.25">
      <c r="B258" s="203"/>
      <c r="C258" s="204"/>
      <c r="D258" s="205" t="s">
        <v>163</v>
      </c>
      <c r="E258" s="206" t="s">
        <v>1</v>
      </c>
      <c r="F258" s="207" t="s">
        <v>1329</v>
      </c>
      <c r="G258" s="204"/>
      <c r="H258" s="208">
        <v>5.2160000000000002</v>
      </c>
      <c r="I258" s="209"/>
      <c r="J258" s="204"/>
      <c r="K258" s="204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163</v>
      </c>
      <c r="AU258" s="214" t="s">
        <v>87</v>
      </c>
      <c r="AV258" s="13" t="s">
        <v>87</v>
      </c>
      <c r="AW258" s="13" t="s">
        <v>33</v>
      </c>
      <c r="AX258" s="13" t="s">
        <v>77</v>
      </c>
      <c r="AY258" s="214" t="s">
        <v>154</v>
      </c>
    </row>
    <row r="259" spans="1:65" s="13" customFormat="1" ht="11.25">
      <c r="B259" s="203"/>
      <c r="C259" s="204"/>
      <c r="D259" s="205" t="s">
        <v>163</v>
      </c>
      <c r="E259" s="206" t="s">
        <v>1</v>
      </c>
      <c r="F259" s="207" t="s">
        <v>377</v>
      </c>
      <c r="G259" s="204"/>
      <c r="H259" s="208">
        <v>1.361</v>
      </c>
      <c r="I259" s="209"/>
      <c r="J259" s="204"/>
      <c r="K259" s="204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163</v>
      </c>
      <c r="AU259" s="214" t="s">
        <v>87</v>
      </c>
      <c r="AV259" s="13" t="s">
        <v>87</v>
      </c>
      <c r="AW259" s="13" t="s">
        <v>33</v>
      </c>
      <c r="AX259" s="13" t="s">
        <v>77</v>
      </c>
      <c r="AY259" s="214" t="s">
        <v>154</v>
      </c>
    </row>
    <row r="260" spans="1:65" s="2" customFormat="1" ht="24">
      <c r="A260" s="33"/>
      <c r="B260" s="34"/>
      <c r="C260" s="190" t="s">
        <v>378</v>
      </c>
      <c r="D260" s="190" t="s">
        <v>156</v>
      </c>
      <c r="E260" s="191" t="s">
        <v>379</v>
      </c>
      <c r="F260" s="192" t="s">
        <v>380</v>
      </c>
      <c r="G260" s="193" t="s">
        <v>198</v>
      </c>
      <c r="H260" s="194">
        <v>26.105</v>
      </c>
      <c r="I260" s="195"/>
      <c r="J260" s="196">
        <f>ROUND(I260*H260,0)</f>
        <v>0</v>
      </c>
      <c r="K260" s="192" t="s">
        <v>160</v>
      </c>
      <c r="L260" s="38"/>
      <c r="M260" s="197" t="s">
        <v>1</v>
      </c>
      <c r="N260" s="198" t="s">
        <v>43</v>
      </c>
      <c r="O260" s="70"/>
      <c r="P260" s="199">
        <f>O260*H260</f>
        <v>0</v>
      </c>
      <c r="Q260" s="199">
        <v>9.5999999999999992E-3</v>
      </c>
      <c r="R260" s="199">
        <f>Q260*H260</f>
        <v>0.250608</v>
      </c>
      <c r="S260" s="199">
        <v>0</v>
      </c>
      <c r="T260" s="200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1" t="s">
        <v>161</v>
      </c>
      <c r="AT260" s="201" t="s">
        <v>156</v>
      </c>
      <c r="AU260" s="201" t="s">
        <v>87</v>
      </c>
      <c r="AY260" s="16" t="s">
        <v>154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6" t="s">
        <v>87</v>
      </c>
      <c r="BK260" s="202">
        <f>ROUND(I260*H260,0)</f>
        <v>0</v>
      </c>
      <c r="BL260" s="16" t="s">
        <v>161</v>
      </c>
      <c r="BM260" s="201" t="s">
        <v>381</v>
      </c>
    </row>
    <row r="261" spans="1:65" s="13" customFormat="1" ht="22.5">
      <c r="B261" s="203"/>
      <c r="C261" s="204"/>
      <c r="D261" s="205" t="s">
        <v>163</v>
      </c>
      <c r="E261" s="206" t="s">
        <v>1</v>
      </c>
      <c r="F261" s="207" t="s">
        <v>1330</v>
      </c>
      <c r="G261" s="204"/>
      <c r="H261" s="208">
        <v>26.105</v>
      </c>
      <c r="I261" s="209"/>
      <c r="J261" s="204"/>
      <c r="K261" s="204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163</v>
      </c>
      <c r="AU261" s="214" t="s">
        <v>87</v>
      </c>
      <c r="AV261" s="13" t="s">
        <v>87</v>
      </c>
      <c r="AW261" s="13" t="s">
        <v>33</v>
      </c>
      <c r="AX261" s="13" t="s">
        <v>77</v>
      </c>
      <c r="AY261" s="214" t="s">
        <v>154</v>
      </c>
    </row>
    <row r="262" spans="1:65" s="2" customFormat="1" ht="16.5" customHeight="1">
      <c r="A262" s="33"/>
      <c r="B262" s="34"/>
      <c r="C262" s="215" t="s">
        <v>383</v>
      </c>
      <c r="D262" s="215" t="s">
        <v>270</v>
      </c>
      <c r="E262" s="216" t="s">
        <v>384</v>
      </c>
      <c r="F262" s="217" t="s">
        <v>385</v>
      </c>
      <c r="G262" s="218" t="s">
        <v>198</v>
      </c>
      <c r="H262" s="219">
        <v>27.41</v>
      </c>
      <c r="I262" s="220"/>
      <c r="J262" s="221">
        <f>ROUND(I262*H262,0)</f>
        <v>0</v>
      </c>
      <c r="K262" s="217" t="s">
        <v>160</v>
      </c>
      <c r="L262" s="222"/>
      <c r="M262" s="223" t="s">
        <v>1</v>
      </c>
      <c r="N262" s="224" t="s">
        <v>43</v>
      </c>
      <c r="O262" s="70"/>
      <c r="P262" s="199">
        <f>O262*H262</f>
        <v>0</v>
      </c>
      <c r="Q262" s="199">
        <v>1.6500000000000001E-2</v>
      </c>
      <c r="R262" s="199">
        <f>Q262*H262</f>
        <v>0.45226500000000003</v>
      </c>
      <c r="S262" s="199">
        <v>0</v>
      </c>
      <c r="T262" s="200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1" t="s">
        <v>195</v>
      </c>
      <c r="AT262" s="201" t="s">
        <v>270</v>
      </c>
      <c r="AU262" s="201" t="s">
        <v>87</v>
      </c>
      <c r="AY262" s="16" t="s">
        <v>154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6" t="s">
        <v>87</v>
      </c>
      <c r="BK262" s="202">
        <f>ROUND(I262*H262,0)</f>
        <v>0</v>
      </c>
      <c r="BL262" s="16" t="s">
        <v>161</v>
      </c>
      <c r="BM262" s="201" t="s">
        <v>386</v>
      </c>
    </row>
    <row r="263" spans="1:65" s="13" customFormat="1" ht="11.25">
      <c r="B263" s="203"/>
      <c r="C263" s="204"/>
      <c r="D263" s="205" t="s">
        <v>163</v>
      </c>
      <c r="E263" s="206" t="s">
        <v>1</v>
      </c>
      <c r="F263" s="207" t="s">
        <v>1331</v>
      </c>
      <c r="G263" s="204"/>
      <c r="H263" s="208">
        <v>27.41</v>
      </c>
      <c r="I263" s="209"/>
      <c r="J263" s="204"/>
      <c r="K263" s="204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163</v>
      </c>
      <c r="AU263" s="214" t="s">
        <v>87</v>
      </c>
      <c r="AV263" s="13" t="s">
        <v>87</v>
      </c>
      <c r="AW263" s="13" t="s">
        <v>33</v>
      </c>
      <c r="AX263" s="13" t="s">
        <v>77</v>
      </c>
      <c r="AY263" s="214" t="s">
        <v>154</v>
      </c>
    </row>
    <row r="264" spans="1:65" s="2" customFormat="1" ht="16.5" customHeight="1">
      <c r="A264" s="33"/>
      <c r="B264" s="34"/>
      <c r="C264" s="190" t="s">
        <v>388</v>
      </c>
      <c r="D264" s="190" t="s">
        <v>156</v>
      </c>
      <c r="E264" s="191" t="s">
        <v>389</v>
      </c>
      <c r="F264" s="192" t="s">
        <v>390</v>
      </c>
      <c r="G264" s="193" t="s">
        <v>198</v>
      </c>
      <c r="H264" s="194">
        <v>1173.559</v>
      </c>
      <c r="I264" s="195"/>
      <c r="J264" s="196">
        <f>ROUND(I264*H264,0)</f>
        <v>0</v>
      </c>
      <c r="K264" s="192" t="s">
        <v>160</v>
      </c>
      <c r="L264" s="38"/>
      <c r="M264" s="197" t="s">
        <v>1</v>
      </c>
      <c r="N264" s="198" t="s">
        <v>43</v>
      </c>
      <c r="O264" s="70"/>
      <c r="P264" s="199">
        <f>O264*H264</f>
        <v>0</v>
      </c>
      <c r="Q264" s="199">
        <v>6.0000000000000002E-5</v>
      </c>
      <c r="R264" s="199">
        <f>Q264*H264</f>
        <v>7.0413539999999997E-2</v>
      </c>
      <c r="S264" s="199">
        <v>0</v>
      </c>
      <c r="T264" s="200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1" t="s">
        <v>161</v>
      </c>
      <c r="AT264" s="201" t="s">
        <v>156</v>
      </c>
      <c r="AU264" s="201" t="s">
        <v>87</v>
      </c>
      <c r="AY264" s="16" t="s">
        <v>154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6" t="s">
        <v>87</v>
      </c>
      <c r="BK264" s="202">
        <f>ROUND(I264*H264,0)</f>
        <v>0</v>
      </c>
      <c r="BL264" s="16" t="s">
        <v>161</v>
      </c>
      <c r="BM264" s="201" t="s">
        <v>391</v>
      </c>
    </row>
    <row r="265" spans="1:65" s="13" customFormat="1" ht="11.25">
      <c r="B265" s="203"/>
      <c r="C265" s="204"/>
      <c r="D265" s="205" t="s">
        <v>163</v>
      </c>
      <c r="E265" s="206" t="s">
        <v>1</v>
      </c>
      <c r="F265" s="207" t="s">
        <v>1332</v>
      </c>
      <c r="G265" s="204"/>
      <c r="H265" s="208">
        <v>1173.559</v>
      </c>
      <c r="I265" s="209"/>
      <c r="J265" s="204"/>
      <c r="K265" s="204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163</v>
      </c>
      <c r="AU265" s="214" t="s">
        <v>87</v>
      </c>
      <c r="AV265" s="13" t="s">
        <v>87</v>
      </c>
      <c r="AW265" s="13" t="s">
        <v>33</v>
      </c>
      <c r="AX265" s="13" t="s">
        <v>77</v>
      </c>
      <c r="AY265" s="214" t="s">
        <v>154</v>
      </c>
    </row>
    <row r="266" spans="1:65" s="2" customFormat="1" ht="16.5" customHeight="1">
      <c r="A266" s="33"/>
      <c r="B266" s="34"/>
      <c r="C266" s="190" t="s">
        <v>393</v>
      </c>
      <c r="D266" s="190" t="s">
        <v>156</v>
      </c>
      <c r="E266" s="191" t="s">
        <v>394</v>
      </c>
      <c r="F266" s="192" t="s">
        <v>395</v>
      </c>
      <c r="G266" s="193" t="s">
        <v>198</v>
      </c>
      <c r="H266" s="194">
        <v>27.41</v>
      </c>
      <c r="I266" s="195"/>
      <c r="J266" s="196">
        <f>ROUND(I266*H266,0)</f>
        <v>0</v>
      </c>
      <c r="K266" s="192" t="s">
        <v>160</v>
      </c>
      <c r="L266" s="38"/>
      <c r="M266" s="197" t="s">
        <v>1</v>
      </c>
      <c r="N266" s="198" t="s">
        <v>43</v>
      </c>
      <c r="O266" s="70"/>
      <c r="P266" s="199">
        <f>O266*H266</f>
        <v>0</v>
      </c>
      <c r="Q266" s="199">
        <v>6.0000000000000002E-5</v>
      </c>
      <c r="R266" s="199">
        <f>Q266*H266</f>
        <v>1.6446E-3</v>
      </c>
      <c r="S266" s="199">
        <v>0</v>
      </c>
      <c r="T266" s="20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1" t="s">
        <v>161</v>
      </c>
      <c r="AT266" s="201" t="s">
        <v>156</v>
      </c>
      <c r="AU266" s="201" t="s">
        <v>87</v>
      </c>
      <c r="AY266" s="16" t="s">
        <v>154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6" t="s">
        <v>87</v>
      </c>
      <c r="BK266" s="202">
        <f>ROUND(I266*H266,0)</f>
        <v>0</v>
      </c>
      <c r="BL266" s="16" t="s">
        <v>161</v>
      </c>
      <c r="BM266" s="201" t="s">
        <v>396</v>
      </c>
    </row>
    <row r="267" spans="1:65" s="2" customFormat="1" ht="16.5" customHeight="1">
      <c r="A267" s="33"/>
      <c r="B267" s="34"/>
      <c r="C267" s="190" t="s">
        <v>397</v>
      </c>
      <c r="D267" s="190" t="s">
        <v>156</v>
      </c>
      <c r="E267" s="191" t="s">
        <v>398</v>
      </c>
      <c r="F267" s="192" t="s">
        <v>399</v>
      </c>
      <c r="G267" s="193" t="s">
        <v>224</v>
      </c>
      <c r="H267" s="194">
        <v>192.56</v>
      </c>
      <c r="I267" s="195"/>
      <c r="J267" s="196">
        <f>ROUND(I267*H267,0)</f>
        <v>0</v>
      </c>
      <c r="K267" s="192" t="s">
        <v>160</v>
      </c>
      <c r="L267" s="38"/>
      <c r="M267" s="197" t="s">
        <v>1</v>
      </c>
      <c r="N267" s="198" t="s">
        <v>43</v>
      </c>
      <c r="O267" s="70"/>
      <c r="P267" s="199">
        <f>O267*H267</f>
        <v>0</v>
      </c>
      <c r="Q267" s="199">
        <v>3.0000000000000001E-5</v>
      </c>
      <c r="R267" s="199">
        <f>Q267*H267</f>
        <v>5.7768000000000003E-3</v>
      </c>
      <c r="S267" s="199">
        <v>0</v>
      </c>
      <c r="T267" s="200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1" t="s">
        <v>161</v>
      </c>
      <c r="AT267" s="201" t="s">
        <v>156</v>
      </c>
      <c r="AU267" s="201" t="s">
        <v>87</v>
      </c>
      <c r="AY267" s="16" t="s">
        <v>154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6" t="s">
        <v>87</v>
      </c>
      <c r="BK267" s="202">
        <f>ROUND(I267*H267,0)</f>
        <v>0</v>
      </c>
      <c r="BL267" s="16" t="s">
        <v>161</v>
      </c>
      <c r="BM267" s="201" t="s">
        <v>400</v>
      </c>
    </row>
    <row r="268" spans="1:65" s="13" customFormat="1" ht="11.25">
      <c r="B268" s="203"/>
      <c r="C268" s="204"/>
      <c r="D268" s="205" t="s">
        <v>163</v>
      </c>
      <c r="E268" s="206" t="s">
        <v>1</v>
      </c>
      <c r="F268" s="207" t="s">
        <v>401</v>
      </c>
      <c r="G268" s="204"/>
      <c r="H268" s="208">
        <v>77.760000000000005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163</v>
      </c>
      <c r="AU268" s="214" t="s">
        <v>87</v>
      </c>
      <c r="AV268" s="13" t="s">
        <v>87</v>
      </c>
      <c r="AW268" s="13" t="s">
        <v>33</v>
      </c>
      <c r="AX268" s="13" t="s">
        <v>77</v>
      </c>
      <c r="AY268" s="214" t="s">
        <v>154</v>
      </c>
    </row>
    <row r="269" spans="1:65" s="13" customFormat="1" ht="11.25">
      <c r="B269" s="203"/>
      <c r="C269" s="204"/>
      <c r="D269" s="205" t="s">
        <v>163</v>
      </c>
      <c r="E269" s="206" t="s">
        <v>1</v>
      </c>
      <c r="F269" s="207" t="s">
        <v>1333</v>
      </c>
      <c r="G269" s="204"/>
      <c r="H269" s="208">
        <v>104.5</v>
      </c>
      <c r="I269" s="209"/>
      <c r="J269" s="204"/>
      <c r="K269" s="204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163</v>
      </c>
      <c r="AU269" s="214" t="s">
        <v>87</v>
      </c>
      <c r="AV269" s="13" t="s">
        <v>87</v>
      </c>
      <c r="AW269" s="13" t="s">
        <v>33</v>
      </c>
      <c r="AX269" s="13" t="s">
        <v>77</v>
      </c>
      <c r="AY269" s="214" t="s">
        <v>154</v>
      </c>
    </row>
    <row r="270" spans="1:65" s="13" customFormat="1" ht="11.25">
      <c r="B270" s="203"/>
      <c r="C270" s="204"/>
      <c r="D270" s="205" t="s">
        <v>163</v>
      </c>
      <c r="E270" s="206" t="s">
        <v>1</v>
      </c>
      <c r="F270" s="207" t="s">
        <v>1334</v>
      </c>
      <c r="G270" s="204"/>
      <c r="H270" s="208">
        <v>10.3</v>
      </c>
      <c r="I270" s="209"/>
      <c r="J270" s="204"/>
      <c r="K270" s="204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163</v>
      </c>
      <c r="AU270" s="214" t="s">
        <v>87</v>
      </c>
      <c r="AV270" s="13" t="s">
        <v>87</v>
      </c>
      <c r="AW270" s="13" t="s">
        <v>33</v>
      </c>
      <c r="AX270" s="13" t="s">
        <v>77</v>
      </c>
      <c r="AY270" s="214" t="s">
        <v>154</v>
      </c>
    </row>
    <row r="271" spans="1:65" s="2" customFormat="1" ht="16.5" customHeight="1">
      <c r="A271" s="33"/>
      <c r="B271" s="34"/>
      <c r="C271" s="215" t="s">
        <v>403</v>
      </c>
      <c r="D271" s="215" t="s">
        <v>270</v>
      </c>
      <c r="E271" s="216" t="s">
        <v>404</v>
      </c>
      <c r="F271" s="217" t="s">
        <v>405</v>
      </c>
      <c r="G271" s="218" t="s">
        <v>224</v>
      </c>
      <c r="H271" s="219">
        <v>61.776000000000003</v>
      </c>
      <c r="I271" s="220"/>
      <c r="J271" s="221">
        <f>ROUND(I271*H271,0)</f>
        <v>0</v>
      </c>
      <c r="K271" s="217" t="s">
        <v>160</v>
      </c>
      <c r="L271" s="222"/>
      <c r="M271" s="223" t="s">
        <v>1</v>
      </c>
      <c r="N271" s="224" t="s">
        <v>43</v>
      </c>
      <c r="O271" s="70"/>
      <c r="P271" s="199">
        <f>O271*H271</f>
        <v>0</v>
      </c>
      <c r="Q271" s="199">
        <v>2.4000000000000001E-4</v>
      </c>
      <c r="R271" s="199">
        <f>Q271*H271</f>
        <v>1.4826240000000001E-2</v>
      </c>
      <c r="S271" s="199">
        <v>0</v>
      </c>
      <c r="T271" s="20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1" t="s">
        <v>195</v>
      </c>
      <c r="AT271" s="201" t="s">
        <v>270</v>
      </c>
      <c r="AU271" s="201" t="s">
        <v>87</v>
      </c>
      <c r="AY271" s="16" t="s">
        <v>154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6" t="s">
        <v>87</v>
      </c>
      <c r="BK271" s="202">
        <f>ROUND(I271*H271,0)</f>
        <v>0</v>
      </c>
      <c r="BL271" s="16" t="s">
        <v>161</v>
      </c>
      <c r="BM271" s="201" t="s">
        <v>406</v>
      </c>
    </row>
    <row r="272" spans="1:65" s="13" customFormat="1" ht="11.25">
      <c r="B272" s="203"/>
      <c r="C272" s="204"/>
      <c r="D272" s="205" t="s">
        <v>163</v>
      </c>
      <c r="E272" s="206" t="s">
        <v>1</v>
      </c>
      <c r="F272" s="207" t="s">
        <v>407</v>
      </c>
      <c r="G272" s="204"/>
      <c r="H272" s="208">
        <v>61.776000000000003</v>
      </c>
      <c r="I272" s="209"/>
      <c r="J272" s="204"/>
      <c r="K272" s="204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163</v>
      </c>
      <c r="AU272" s="214" t="s">
        <v>87</v>
      </c>
      <c r="AV272" s="13" t="s">
        <v>87</v>
      </c>
      <c r="AW272" s="13" t="s">
        <v>33</v>
      </c>
      <c r="AX272" s="13" t="s">
        <v>77</v>
      </c>
      <c r="AY272" s="214" t="s">
        <v>154</v>
      </c>
    </row>
    <row r="273" spans="1:65" s="2" customFormat="1" ht="16.5" customHeight="1">
      <c r="A273" s="33"/>
      <c r="B273" s="34"/>
      <c r="C273" s="215" t="s">
        <v>408</v>
      </c>
      <c r="D273" s="215" t="s">
        <v>270</v>
      </c>
      <c r="E273" s="216" t="s">
        <v>409</v>
      </c>
      <c r="F273" s="217" t="s">
        <v>410</v>
      </c>
      <c r="G273" s="218" t="s">
        <v>224</v>
      </c>
      <c r="H273" s="219">
        <v>23.76</v>
      </c>
      <c r="I273" s="220"/>
      <c r="J273" s="221">
        <f>ROUND(I273*H273,0)</f>
        <v>0</v>
      </c>
      <c r="K273" s="217" t="s">
        <v>160</v>
      </c>
      <c r="L273" s="222"/>
      <c r="M273" s="223" t="s">
        <v>1</v>
      </c>
      <c r="N273" s="224" t="s">
        <v>43</v>
      </c>
      <c r="O273" s="70"/>
      <c r="P273" s="199">
        <f>O273*H273</f>
        <v>0</v>
      </c>
      <c r="Q273" s="199">
        <v>2.7999999999999998E-4</v>
      </c>
      <c r="R273" s="199">
        <f>Q273*H273</f>
        <v>6.6527999999999995E-3</v>
      </c>
      <c r="S273" s="199">
        <v>0</v>
      </c>
      <c r="T273" s="20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1" t="s">
        <v>195</v>
      </c>
      <c r="AT273" s="201" t="s">
        <v>270</v>
      </c>
      <c r="AU273" s="201" t="s">
        <v>87</v>
      </c>
      <c r="AY273" s="16" t="s">
        <v>154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6" t="s">
        <v>87</v>
      </c>
      <c r="BK273" s="202">
        <f>ROUND(I273*H273,0)</f>
        <v>0</v>
      </c>
      <c r="BL273" s="16" t="s">
        <v>161</v>
      </c>
      <c r="BM273" s="201" t="s">
        <v>411</v>
      </c>
    </row>
    <row r="274" spans="1:65" s="13" customFormat="1" ht="11.25">
      <c r="B274" s="203"/>
      <c r="C274" s="204"/>
      <c r="D274" s="205" t="s">
        <v>163</v>
      </c>
      <c r="E274" s="206" t="s">
        <v>1</v>
      </c>
      <c r="F274" s="207" t="s">
        <v>412</v>
      </c>
      <c r="G274" s="204"/>
      <c r="H274" s="208">
        <v>23.76</v>
      </c>
      <c r="I274" s="209"/>
      <c r="J274" s="204"/>
      <c r="K274" s="204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163</v>
      </c>
      <c r="AU274" s="214" t="s">
        <v>87</v>
      </c>
      <c r="AV274" s="13" t="s">
        <v>87</v>
      </c>
      <c r="AW274" s="13" t="s">
        <v>33</v>
      </c>
      <c r="AX274" s="13" t="s">
        <v>77</v>
      </c>
      <c r="AY274" s="214" t="s">
        <v>154</v>
      </c>
    </row>
    <row r="275" spans="1:65" s="2" customFormat="1" ht="16.5" customHeight="1">
      <c r="A275" s="33"/>
      <c r="B275" s="34"/>
      <c r="C275" s="215" t="s">
        <v>413</v>
      </c>
      <c r="D275" s="215" t="s">
        <v>270</v>
      </c>
      <c r="E275" s="216" t="s">
        <v>414</v>
      </c>
      <c r="F275" s="217" t="s">
        <v>415</v>
      </c>
      <c r="G275" s="218" t="s">
        <v>224</v>
      </c>
      <c r="H275" s="219">
        <v>114.95</v>
      </c>
      <c r="I275" s="220"/>
      <c r="J275" s="221">
        <f>ROUND(I275*H275,0)</f>
        <v>0</v>
      </c>
      <c r="K275" s="217" t="s">
        <v>160</v>
      </c>
      <c r="L275" s="222"/>
      <c r="M275" s="223" t="s">
        <v>1</v>
      </c>
      <c r="N275" s="224" t="s">
        <v>43</v>
      </c>
      <c r="O275" s="70"/>
      <c r="P275" s="199">
        <f>O275*H275</f>
        <v>0</v>
      </c>
      <c r="Q275" s="199">
        <v>5.0000000000000001E-4</v>
      </c>
      <c r="R275" s="199">
        <f>Q275*H275</f>
        <v>5.7475000000000005E-2</v>
      </c>
      <c r="S275" s="199">
        <v>0</v>
      </c>
      <c r="T275" s="20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1" t="s">
        <v>195</v>
      </c>
      <c r="AT275" s="201" t="s">
        <v>270</v>
      </c>
      <c r="AU275" s="201" t="s">
        <v>87</v>
      </c>
      <c r="AY275" s="16" t="s">
        <v>154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6" t="s">
        <v>87</v>
      </c>
      <c r="BK275" s="202">
        <f>ROUND(I275*H275,0)</f>
        <v>0</v>
      </c>
      <c r="BL275" s="16" t="s">
        <v>161</v>
      </c>
      <c r="BM275" s="201" t="s">
        <v>416</v>
      </c>
    </row>
    <row r="276" spans="1:65" s="13" customFormat="1" ht="11.25">
      <c r="B276" s="203"/>
      <c r="C276" s="204"/>
      <c r="D276" s="205" t="s">
        <v>163</v>
      </c>
      <c r="E276" s="206" t="s">
        <v>1</v>
      </c>
      <c r="F276" s="207" t="s">
        <v>1335</v>
      </c>
      <c r="G276" s="204"/>
      <c r="H276" s="208">
        <v>114.95</v>
      </c>
      <c r="I276" s="209"/>
      <c r="J276" s="204"/>
      <c r="K276" s="204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163</v>
      </c>
      <c r="AU276" s="214" t="s">
        <v>87</v>
      </c>
      <c r="AV276" s="13" t="s">
        <v>87</v>
      </c>
      <c r="AW276" s="13" t="s">
        <v>33</v>
      </c>
      <c r="AX276" s="13" t="s">
        <v>77</v>
      </c>
      <c r="AY276" s="214" t="s">
        <v>154</v>
      </c>
    </row>
    <row r="277" spans="1:65" s="2" customFormat="1" ht="16.5" customHeight="1">
      <c r="A277" s="33"/>
      <c r="B277" s="34"/>
      <c r="C277" s="215" t="s">
        <v>418</v>
      </c>
      <c r="D277" s="215" t="s">
        <v>270</v>
      </c>
      <c r="E277" s="216" t="s">
        <v>1336</v>
      </c>
      <c r="F277" s="217" t="s">
        <v>1337</v>
      </c>
      <c r="G277" s="218" t="s">
        <v>224</v>
      </c>
      <c r="H277" s="219">
        <v>11.33</v>
      </c>
      <c r="I277" s="220"/>
      <c r="J277" s="221">
        <f>ROUND(I277*H277,0)</f>
        <v>0</v>
      </c>
      <c r="K277" s="217" t="s">
        <v>1</v>
      </c>
      <c r="L277" s="222"/>
      <c r="M277" s="223" t="s">
        <v>1</v>
      </c>
      <c r="N277" s="224" t="s">
        <v>43</v>
      </c>
      <c r="O277" s="70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1" t="s">
        <v>195</v>
      </c>
      <c r="AT277" s="201" t="s">
        <v>270</v>
      </c>
      <c r="AU277" s="201" t="s">
        <v>87</v>
      </c>
      <c r="AY277" s="16" t="s">
        <v>154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6" t="s">
        <v>87</v>
      </c>
      <c r="BK277" s="202">
        <f>ROUND(I277*H277,0)</f>
        <v>0</v>
      </c>
      <c r="BL277" s="16" t="s">
        <v>161</v>
      </c>
      <c r="BM277" s="201" t="s">
        <v>1338</v>
      </c>
    </row>
    <row r="278" spans="1:65" s="13" customFormat="1" ht="11.25">
      <c r="B278" s="203"/>
      <c r="C278" s="204"/>
      <c r="D278" s="205" t="s">
        <v>163</v>
      </c>
      <c r="E278" s="206" t="s">
        <v>1</v>
      </c>
      <c r="F278" s="207" t="s">
        <v>1339</v>
      </c>
      <c r="G278" s="204"/>
      <c r="H278" s="208">
        <v>11.33</v>
      </c>
      <c r="I278" s="209"/>
      <c r="J278" s="204"/>
      <c r="K278" s="204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163</v>
      </c>
      <c r="AU278" s="214" t="s">
        <v>87</v>
      </c>
      <c r="AV278" s="13" t="s">
        <v>87</v>
      </c>
      <c r="AW278" s="13" t="s">
        <v>33</v>
      </c>
      <c r="AX278" s="13" t="s">
        <v>77</v>
      </c>
      <c r="AY278" s="214" t="s">
        <v>154</v>
      </c>
    </row>
    <row r="279" spans="1:65" s="2" customFormat="1" ht="16.5" customHeight="1">
      <c r="A279" s="33"/>
      <c r="B279" s="34"/>
      <c r="C279" s="190" t="s">
        <v>436</v>
      </c>
      <c r="D279" s="190" t="s">
        <v>156</v>
      </c>
      <c r="E279" s="191" t="s">
        <v>419</v>
      </c>
      <c r="F279" s="192" t="s">
        <v>420</v>
      </c>
      <c r="G279" s="193" t="s">
        <v>224</v>
      </c>
      <c r="H279" s="194">
        <v>915.04</v>
      </c>
      <c r="I279" s="195"/>
      <c r="J279" s="196">
        <f>ROUND(I279*H279,0)</f>
        <v>0</v>
      </c>
      <c r="K279" s="192" t="s">
        <v>160</v>
      </c>
      <c r="L279" s="38"/>
      <c r="M279" s="197" t="s">
        <v>1</v>
      </c>
      <c r="N279" s="198" t="s">
        <v>43</v>
      </c>
      <c r="O279" s="70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1" t="s">
        <v>161</v>
      </c>
      <c r="AT279" s="201" t="s">
        <v>156</v>
      </c>
      <c r="AU279" s="201" t="s">
        <v>87</v>
      </c>
      <c r="AY279" s="16" t="s">
        <v>154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6" t="s">
        <v>87</v>
      </c>
      <c r="BK279" s="202">
        <f>ROUND(I279*H279,0)</f>
        <v>0</v>
      </c>
      <c r="BL279" s="16" t="s">
        <v>161</v>
      </c>
      <c r="BM279" s="201" t="s">
        <v>421</v>
      </c>
    </row>
    <row r="280" spans="1:65" s="14" customFormat="1" ht="11.25">
      <c r="B280" s="225"/>
      <c r="C280" s="226"/>
      <c r="D280" s="205" t="s">
        <v>163</v>
      </c>
      <c r="E280" s="227" t="s">
        <v>1</v>
      </c>
      <c r="F280" s="228" t="s">
        <v>422</v>
      </c>
      <c r="G280" s="226"/>
      <c r="H280" s="227" t="s">
        <v>1</v>
      </c>
      <c r="I280" s="229"/>
      <c r="J280" s="226"/>
      <c r="K280" s="226"/>
      <c r="L280" s="230"/>
      <c r="M280" s="231"/>
      <c r="N280" s="232"/>
      <c r="O280" s="232"/>
      <c r="P280" s="232"/>
      <c r="Q280" s="232"/>
      <c r="R280" s="232"/>
      <c r="S280" s="232"/>
      <c r="T280" s="233"/>
      <c r="AT280" s="234" t="s">
        <v>163</v>
      </c>
      <c r="AU280" s="234" t="s">
        <v>87</v>
      </c>
      <c r="AV280" s="14" t="s">
        <v>8</v>
      </c>
      <c r="AW280" s="14" t="s">
        <v>33</v>
      </c>
      <c r="AX280" s="14" t="s">
        <v>77</v>
      </c>
      <c r="AY280" s="234" t="s">
        <v>154</v>
      </c>
    </row>
    <row r="281" spans="1:65" s="13" customFormat="1" ht="11.25">
      <c r="B281" s="203"/>
      <c r="C281" s="204"/>
      <c r="D281" s="205" t="s">
        <v>163</v>
      </c>
      <c r="E281" s="206" t="s">
        <v>1</v>
      </c>
      <c r="F281" s="207" t="s">
        <v>423</v>
      </c>
      <c r="G281" s="204"/>
      <c r="H281" s="208">
        <v>80.959999999999994</v>
      </c>
      <c r="I281" s="209"/>
      <c r="J281" s="204"/>
      <c r="K281" s="204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163</v>
      </c>
      <c r="AU281" s="214" t="s">
        <v>87</v>
      </c>
      <c r="AV281" s="13" t="s">
        <v>87</v>
      </c>
      <c r="AW281" s="13" t="s">
        <v>33</v>
      </c>
      <c r="AX281" s="13" t="s">
        <v>77</v>
      </c>
      <c r="AY281" s="214" t="s">
        <v>154</v>
      </c>
    </row>
    <row r="282" spans="1:65" s="13" customFormat="1" ht="11.25">
      <c r="B282" s="203"/>
      <c r="C282" s="204"/>
      <c r="D282" s="205" t="s">
        <v>163</v>
      </c>
      <c r="E282" s="206" t="s">
        <v>1</v>
      </c>
      <c r="F282" s="207" t="s">
        <v>424</v>
      </c>
      <c r="G282" s="204"/>
      <c r="H282" s="208">
        <v>137.28</v>
      </c>
      <c r="I282" s="209"/>
      <c r="J282" s="204"/>
      <c r="K282" s="204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163</v>
      </c>
      <c r="AU282" s="214" t="s">
        <v>87</v>
      </c>
      <c r="AV282" s="13" t="s">
        <v>87</v>
      </c>
      <c r="AW282" s="13" t="s">
        <v>33</v>
      </c>
      <c r="AX282" s="13" t="s">
        <v>77</v>
      </c>
      <c r="AY282" s="214" t="s">
        <v>154</v>
      </c>
    </row>
    <row r="283" spans="1:65" s="14" customFormat="1" ht="11.25">
      <c r="B283" s="225"/>
      <c r="C283" s="226"/>
      <c r="D283" s="205" t="s">
        <v>163</v>
      </c>
      <c r="E283" s="227" t="s">
        <v>1</v>
      </c>
      <c r="F283" s="228" t="s">
        <v>425</v>
      </c>
      <c r="G283" s="226"/>
      <c r="H283" s="227" t="s">
        <v>1</v>
      </c>
      <c r="I283" s="229"/>
      <c r="J283" s="226"/>
      <c r="K283" s="226"/>
      <c r="L283" s="230"/>
      <c r="M283" s="231"/>
      <c r="N283" s="232"/>
      <c r="O283" s="232"/>
      <c r="P283" s="232"/>
      <c r="Q283" s="232"/>
      <c r="R283" s="232"/>
      <c r="S283" s="232"/>
      <c r="T283" s="233"/>
      <c r="AT283" s="234" t="s">
        <v>163</v>
      </c>
      <c r="AU283" s="234" t="s">
        <v>87</v>
      </c>
      <c r="AV283" s="14" t="s">
        <v>8</v>
      </c>
      <c r="AW283" s="14" t="s">
        <v>33</v>
      </c>
      <c r="AX283" s="14" t="s">
        <v>77</v>
      </c>
      <c r="AY283" s="234" t="s">
        <v>154</v>
      </c>
    </row>
    <row r="284" spans="1:65" s="14" customFormat="1" ht="11.25">
      <c r="B284" s="225"/>
      <c r="C284" s="226"/>
      <c r="D284" s="205" t="s">
        <v>163</v>
      </c>
      <c r="E284" s="227" t="s">
        <v>1</v>
      </c>
      <c r="F284" s="228" t="s">
        <v>426</v>
      </c>
      <c r="G284" s="226"/>
      <c r="H284" s="227" t="s">
        <v>1</v>
      </c>
      <c r="I284" s="229"/>
      <c r="J284" s="226"/>
      <c r="K284" s="226"/>
      <c r="L284" s="230"/>
      <c r="M284" s="231"/>
      <c r="N284" s="232"/>
      <c r="O284" s="232"/>
      <c r="P284" s="232"/>
      <c r="Q284" s="232"/>
      <c r="R284" s="232"/>
      <c r="S284" s="232"/>
      <c r="T284" s="233"/>
      <c r="AT284" s="234" t="s">
        <v>163</v>
      </c>
      <c r="AU284" s="234" t="s">
        <v>87</v>
      </c>
      <c r="AV284" s="14" t="s">
        <v>8</v>
      </c>
      <c r="AW284" s="14" t="s">
        <v>33</v>
      </c>
      <c r="AX284" s="14" t="s">
        <v>77</v>
      </c>
      <c r="AY284" s="234" t="s">
        <v>154</v>
      </c>
    </row>
    <row r="285" spans="1:65" s="13" customFormat="1" ht="11.25">
      <c r="B285" s="203"/>
      <c r="C285" s="204"/>
      <c r="D285" s="205" t="s">
        <v>163</v>
      </c>
      <c r="E285" s="206" t="s">
        <v>1</v>
      </c>
      <c r="F285" s="207" t="s">
        <v>427</v>
      </c>
      <c r="G285" s="204"/>
      <c r="H285" s="208">
        <v>48.96</v>
      </c>
      <c r="I285" s="209"/>
      <c r="J285" s="204"/>
      <c r="K285" s="204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163</v>
      </c>
      <c r="AU285" s="214" t="s">
        <v>87</v>
      </c>
      <c r="AV285" s="13" t="s">
        <v>87</v>
      </c>
      <c r="AW285" s="13" t="s">
        <v>33</v>
      </c>
      <c r="AX285" s="13" t="s">
        <v>77</v>
      </c>
      <c r="AY285" s="214" t="s">
        <v>154</v>
      </c>
    </row>
    <row r="286" spans="1:65" s="14" customFormat="1" ht="11.25">
      <c r="B286" s="225"/>
      <c r="C286" s="226"/>
      <c r="D286" s="205" t="s">
        <v>163</v>
      </c>
      <c r="E286" s="227" t="s">
        <v>1</v>
      </c>
      <c r="F286" s="228" t="s">
        <v>428</v>
      </c>
      <c r="G286" s="226"/>
      <c r="H286" s="227" t="s">
        <v>1</v>
      </c>
      <c r="I286" s="229"/>
      <c r="J286" s="226"/>
      <c r="K286" s="226"/>
      <c r="L286" s="230"/>
      <c r="M286" s="231"/>
      <c r="N286" s="232"/>
      <c r="O286" s="232"/>
      <c r="P286" s="232"/>
      <c r="Q286" s="232"/>
      <c r="R286" s="232"/>
      <c r="S286" s="232"/>
      <c r="T286" s="233"/>
      <c r="AT286" s="234" t="s">
        <v>163</v>
      </c>
      <c r="AU286" s="234" t="s">
        <v>87</v>
      </c>
      <c r="AV286" s="14" t="s">
        <v>8</v>
      </c>
      <c r="AW286" s="14" t="s">
        <v>33</v>
      </c>
      <c r="AX286" s="14" t="s">
        <v>77</v>
      </c>
      <c r="AY286" s="234" t="s">
        <v>154</v>
      </c>
    </row>
    <row r="287" spans="1:65" s="13" customFormat="1" ht="11.25">
      <c r="B287" s="203"/>
      <c r="C287" s="204"/>
      <c r="D287" s="205" t="s">
        <v>163</v>
      </c>
      <c r="E287" s="206" t="s">
        <v>1</v>
      </c>
      <c r="F287" s="207" t="s">
        <v>429</v>
      </c>
      <c r="G287" s="204"/>
      <c r="H287" s="208">
        <v>165.44</v>
      </c>
      <c r="I287" s="209"/>
      <c r="J287" s="204"/>
      <c r="K287" s="204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163</v>
      </c>
      <c r="AU287" s="214" t="s">
        <v>87</v>
      </c>
      <c r="AV287" s="13" t="s">
        <v>87</v>
      </c>
      <c r="AW287" s="13" t="s">
        <v>33</v>
      </c>
      <c r="AX287" s="13" t="s">
        <v>77</v>
      </c>
      <c r="AY287" s="214" t="s">
        <v>154</v>
      </c>
    </row>
    <row r="288" spans="1:65" s="13" customFormat="1" ht="11.25">
      <c r="B288" s="203"/>
      <c r="C288" s="204"/>
      <c r="D288" s="205" t="s">
        <v>163</v>
      </c>
      <c r="E288" s="206" t="s">
        <v>1</v>
      </c>
      <c r="F288" s="207" t="s">
        <v>430</v>
      </c>
      <c r="G288" s="204"/>
      <c r="H288" s="208">
        <v>331.52</v>
      </c>
      <c r="I288" s="209"/>
      <c r="J288" s="204"/>
      <c r="K288" s="204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163</v>
      </c>
      <c r="AU288" s="214" t="s">
        <v>87</v>
      </c>
      <c r="AV288" s="13" t="s">
        <v>87</v>
      </c>
      <c r="AW288" s="13" t="s">
        <v>33</v>
      </c>
      <c r="AX288" s="13" t="s">
        <v>77</v>
      </c>
      <c r="AY288" s="214" t="s">
        <v>154</v>
      </c>
    </row>
    <row r="289" spans="1:65" s="13" customFormat="1" ht="11.25">
      <c r="B289" s="203"/>
      <c r="C289" s="204"/>
      <c r="D289" s="205" t="s">
        <v>163</v>
      </c>
      <c r="E289" s="206" t="s">
        <v>1</v>
      </c>
      <c r="F289" s="207" t="s">
        <v>1340</v>
      </c>
      <c r="G289" s="204"/>
      <c r="H289" s="208">
        <v>105.34</v>
      </c>
      <c r="I289" s="209"/>
      <c r="J289" s="204"/>
      <c r="K289" s="204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163</v>
      </c>
      <c r="AU289" s="214" t="s">
        <v>87</v>
      </c>
      <c r="AV289" s="13" t="s">
        <v>87</v>
      </c>
      <c r="AW289" s="13" t="s">
        <v>33</v>
      </c>
      <c r="AX289" s="13" t="s">
        <v>77</v>
      </c>
      <c r="AY289" s="214" t="s">
        <v>154</v>
      </c>
    </row>
    <row r="290" spans="1:65" s="13" customFormat="1" ht="11.25">
      <c r="B290" s="203"/>
      <c r="C290" s="204"/>
      <c r="D290" s="205" t="s">
        <v>163</v>
      </c>
      <c r="E290" s="206" t="s">
        <v>1</v>
      </c>
      <c r="F290" s="207" t="s">
        <v>432</v>
      </c>
      <c r="G290" s="204"/>
      <c r="H290" s="208">
        <v>26.88</v>
      </c>
      <c r="I290" s="209"/>
      <c r="J290" s="204"/>
      <c r="K290" s="204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163</v>
      </c>
      <c r="AU290" s="214" t="s">
        <v>87</v>
      </c>
      <c r="AV290" s="13" t="s">
        <v>87</v>
      </c>
      <c r="AW290" s="13" t="s">
        <v>33</v>
      </c>
      <c r="AX290" s="13" t="s">
        <v>77</v>
      </c>
      <c r="AY290" s="214" t="s">
        <v>154</v>
      </c>
    </row>
    <row r="291" spans="1:65" s="13" customFormat="1" ht="11.25">
      <c r="B291" s="203"/>
      <c r="C291" s="204"/>
      <c r="D291" s="205" t="s">
        <v>163</v>
      </c>
      <c r="E291" s="206" t="s">
        <v>1</v>
      </c>
      <c r="F291" s="207" t="s">
        <v>433</v>
      </c>
      <c r="G291" s="204"/>
      <c r="H291" s="208">
        <v>6.18</v>
      </c>
      <c r="I291" s="209"/>
      <c r="J291" s="204"/>
      <c r="K291" s="204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163</v>
      </c>
      <c r="AU291" s="214" t="s">
        <v>87</v>
      </c>
      <c r="AV291" s="13" t="s">
        <v>87</v>
      </c>
      <c r="AW291" s="13" t="s">
        <v>33</v>
      </c>
      <c r="AX291" s="13" t="s">
        <v>77</v>
      </c>
      <c r="AY291" s="214" t="s">
        <v>154</v>
      </c>
    </row>
    <row r="292" spans="1:65" s="14" customFormat="1" ht="11.25">
      <c r="B292" s="225"/>
      <c r="C292" s="226"/>
      <c r="D292" s="205" t="s">
        <v>163</v>
      </c>
      <c r="E292" s="227" t="s">
        <v>1</v>
      </c>
      <c r="F292" s="228" t="s">
        <v>434</v>
      </c>
      <c r="G292" s="226"/>
      <c r="H292" s="227" t="s">
        <v>1</v>
      </c>
      <c r="I292" s="229"/>
      <c r="J292" s="226"/>
      <c r="K292" s="226"/>
      <c r="L292" s="230"/>
      <c r="M292" s="231"/>
      <c r="N292" s="232"/>
      <c r="O292" s="232"/>
      <c r="P292" s="232"/>
      <c r="Q292" s="232"/>
      <c r="R292" s="232"/>
      <c r="S292" s="232"/>
      <c r="T292" s="233"/>
      <c r="AT292" s="234" t="s">
        <v>163</v>
      </c>
      <c r="AU292" s="234" t="s">
        <v>87</v>
      </c>
      <c r="AV292" s="14" t="s">
        <v>8</v>
      </c>
      <c r="AW292" s="14" t="s">
        <v>33</v>
      </c>
      <c r="AX292" s="14" t="s">
        <v>77</v>
      </c>
      <c r="AY292" s="234" t="s">
        <v>154</v>
      </c>
    </row>
    <row r="293" spans="1:65" s="13" customFormat="1" ht="11.25">
      <c r="B293" s="203"/>
      <c r="C293" s="204"/>
      <c r="D293" s="205" t="s">
        <v>163</v>
      </c>
      <c r="E293" s="206" t="s">
        <v>1</v>
      </c>
      <c r="F293" s="207" t="s">
        <v>1341</v>
      </c>
      <c r="G293" s="204"/>
      <c r="H293" s="208">
        <v>12.48</v>
      </c>
      <c r="I293" s="209"/>
      <c r="J293" s="204"/>
      <c r="K293" s="204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163</v>
      </c>
      <c r="AU293" s="214" t="s">
        <v>87</v>
      </c>
      <c r="AV293" s="13" t="s">
        <v>87</v>
      </c>
      <c r="AW293" s="13" t="s">
        <v>33</v>
      </c>
      <c r="AX293" s="13" t="s">
        <v>77</v>
      </c>
      <c r="AY293" s="214" t="s">
        <v>154</v>
      </c>
    </row>
    <row r="294" spans="1:65" s="2" customFormat="1" ht="16.5" customHeight="1">
      <c r="A294" s="33"/>
      <c r="B294" s="34"/>
      <c r="C294" s="215" t="s">
        <v>441</v>
      </c>
      <c r="D294" s="215" t="s">
        <v>270</v>
      </c>
      <c r="E294" s="216" t="s">
        <v>437</v>
      </c>
      <c r="F294" s="217" t="s">
        <v>438</v>
      </c>
      <c r="G294" s="218" t="s">
        <v>224</v>
      </c>
      <c r="H294" s="219">
        <v>240.06399999999999</v>
      </c>
      <c r="I294" s="220"/>
      <c r="J294" s="221">
        <f>ROUND(I294*H294,0)</f>
        <v>0</v>
      </c>
      <c r="K294" s="217" t="s">
        <v>160</v>
      </c>
      <c r="L294" s="222"/>
      <c r="M294" s="223" t="s">
        <v>1</v>
      </c>
      <c r="N294" s="224" t="s">
        <v>43</v>
      </c>
      <c r="O294" s="70"/>
      <c r="P294" s="199">
        <f>O294*H294</f>
        <v>0</v>
      </c>
      <c r="Q294" s="199">
        <v>1.2E-4</v>
      </c>
      <c r="R294" s="199">
        <f>Q294*H294</f>
        <v>2.8807679999999999E-2</v>
      </c>
      <c r="S294" s="199">
        <v>0</v>
      </c>
      <c r="T294" s="20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1" t="s">
        <v>195</v>
      </c>
      <c r="AT294" s="201" t="s">
        <v>270</v>
      </c>
      <c r="AU294" s="201" t="s">
        <v>87</v>
      </c>
      <c r="AY294" s="16" t="s">
        <v>154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6" t="s">
        <v>87</v>
      </c>
      <c r="BK294" s="202">
        <f>ROUND(I294*H294,0)</f>
        <v>0</v>
      </c>
      <c r="BL294" s="16" t="s">
        <v>161</v>
      </c>
      <c r="BM294" s="201" t="s">
        <v>439</v>
      </c>
    </row>
    <row r="295" spans="1:65" s="13" customFormat="1" ht="11.25">
      <c r="B295" s="203"/>
      <c r="C295" s="204"/>
      <c r="D295" s="205" t="s">
        <v>163</v>
      </c>
      <c r="E295" s="206" t="s">
        <v>1</v>
      </c>
      <c r="F295" s="207" t="s">
        <v>440</v>
      </c>
      <c r="G295" s="204"/>
      <c r="H295" s="208">
        <v>240.06399999999999</v>
      </c>
      <c r="I295" s="209"/>
      <c r="J295" s="204"/>
      <c r="K295" s="204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163</v>
      </c>
      <c r="AU295" s="214" t="s">
        <v>87</v>
      </c>
      <c r="AV295" s="13" t="s">
        <v>87</v>
      </c>
      <c r="AW295" s="13" t="s">
        <v>33</v>
      </c>
      <c r="AX295" s="13" t="s">
        <v>77</v>
      </c>
      <c r="AY295" s="214" t="s">
        <v>154</v>
      </c>
    </row>
    <row r="296" spans="1:65" s="2" customFormat="1" ht="16.5" customHeight="1">
      <c r="A296" s="33"/>
      <c r="B296" s="34"/>
      <c r="C296" s="215" t="s">
        <v>446</v>
      </c>
      <c r="D296" s="215" t="s">
        <v>270</v>
      </c>
      <c r="E296" s="216" t="s">
        <v>442</v>
      </c>
      <c r="F296" s="217" t="s">
        <v>443</v>
      </c>
      <c r="G296" s="218" t="s">
        <v>224</v>
      </c>
      <c r="H296" s="219">
        <v>698.89599999999996</v>
      </c>
      <c r="I296" s="220"/>
      <c r="J296" s="221">
        <f>ROUND(I296*H296,0)</f>
        <v>0</v>
      </c>
      <c r="K296" s="217" t="s">
        <v>160</v>
      </c>
      <c r="L296" s="222"/>
      <c r="M296" s="223" t="s">
        <v>1</v>
      </c>
      <c r="N296" s="224" t="s">
        <v>43</v>
      </c>
      <c r="O296" s="70"/>
      <c r="P296" s="199">
        <f>O296*H296</f>
        <v>0</v>
      </c>
      <c r="Q296" s="199">
        <v>4.0000000000000003E-5</v>
      </c>
      <c r="R296" s="199">
        <f>Q296*H296</f>
        <v>2.7955839999999999E-2</v>
      </c>
      <c r="S296" s="199">
        <v>0</v>
      </c>
      <c r="T296" s="200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1" t="s">
        <v>195</v>
      </c>
      <c r="AT296" s="201" t="s">
        <v>270</v>
      </c>
      <c r="AU296" s="201" t="s">
        <v>87</v>
      </c>
      <c r="AY296" s="16" t="s">
        <v>154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6" t="s">
        <v>87</v>
      </c>
      <c r="BK296" s="202">
        <f>ROUND(I296*H296,0)</f>
        <v>0</v>
      </c>
      <c r="BL296" s="16" t="s">
        <v>161</v>
      </c>
      <c r="BM296" s="201" t="s">
        <v>444</v>
      </c>
    </row>
    <row r="297" spans="1:65" s="13" customFormat="1" ht="11.25">
      <c r="B297" s="203"/>
      <c r="C297" s="204"/>
      <c r="D297" s="205" t="s">
        <v>163</v>
      </c>
      <c r="E297" s="206" t="s">
        <v>1</v>
      </c>
      <c r="F297" s="207" t="s">
        <v>1342</v>
      </c>
      <c r="G297" s="204"/>
      <c r="H297" s="208">
        <v>698.89599999999996</v>
      </c>
      <c r="I297" s="209"/>
      <c r="J297" s="204"/>
      <c r="K297" s="204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163</v>
      </c>
      <c r="AU297" s="214" t="s">
        <v>87</v>
      </c>
      <c r="AV297" s="13" t="s">
        <v>87</v>
      </c>
      <c r="AW297" s="13" t="s">
        <v>33</v>
      </c>
      <c r="AX297" s="13" t="s">
        <v>77</v>
      </c>
      <c r="AY297" s="214" t="s">
        <v>154</v>
      </c>
    </row>
    <row r="298" spans="1:65" s="2" customFormat="1" ht="16.5" customHeight="1">
      <c r="A298" s="33"/>
      <c r="B298" s="34"/>
      <c r="C298" s="215" t="s">
        <v>451</v>
      </c>
      <c r="D298" s="215" t="s">
        <v>270</v>
      </c>
      <c r="E298" s="216" t="s">
        <v>447</v>
      </c>
      <c r="F298" s="217" t="s">
        <v>448</v>
      </c>
      <c r="G298" s="218" t="s">
        <v>224</v>
      </c>
      <c r="H298" s="219">
        <v>53.856000000000002</v>
      </c>
      <c r="I298" s="220"/>
      <c r="J298" s="221">
        <f>ROUND(I298*H298,0)</f>
        <v>0</v>
      </c>
      <c r="K298" s="217" t="s">
        <v>160</v>
      </c>
      <c r="L298" s="222"/>
      <c r="M298" s="223" t="s">
        <v>1</v>
      </c>
      <c r="N298" s="224" t="s">
        <v>43</v>
      </c>
      <c r="O298" s="70"/>
      <c r="P298" s="199">
        <f>O298*H298</f>
        <v>0</v>
      </c>
      <c r="Q298" s="199">
        <v>2.9999999999999997E-4</v>
      </c>
      <c r="R298" s="199">
        <f>Q298*H298</f>
        <v>1.6156799999999999E-2</v>
      </c>
      <c r="S298" s="199">
        <v>0</v>
      </c>
      <c r="T298" s="20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1" t="s">
        <v>195</v>
      </c>
      <c r="AT298" s="201" t="s">
        <v>270</v>
      </c>
      <c r="AU298" s="201" t="s">
        <v>87</v>
      </c>
      <c r="AY298" s="16" t="s">
        <v>154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6" t="s">
        <v>87</v>
      </c>
      <c r="BK298" s="202">
        <f>ROUND(I298*H298,0)</f>
        <v>0</v>
      </c>
      <c r="BL298" s="16" t="s">
        <v>161</v>
      </c>
      <c r="BM298" s="201" t="s">
        <v>449</v>
      </c>
    </row>
    <row r="299" spans="1:65" s="13" customFormat="1" ht="11.25">
      <c r="B299" s="203"/>
      <c r="C299" s="204"/>
      <c r="D299" s="205" t="s">
        <v>163</v>
      </c>
      <c r="E299" s="206" t="s">
        <v>1</v>
      </c>
      <c r="F299" s="207" t="s">
        <v>450</v>
      </c>
      <c r="G299" s="204"/>
      <c r="H299" s="208">
        <v>53.856000000000002</v>
      </c>
      <c r="I299" s="209"/>
      <c r="J299" s="204"/>
      <c r="K299" s="204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163</v>
      </c>
      <c r="AU299" s="214" t="s">
        <v>87</v>
      </c>
      <c r="AV299" s="13" t="s">
        <v>87</v>
      </c>
      <c r="AW299" s="13" t="s">
        <v>33</v>
      </c>
      <c r="AX299" s="13" t="s">
        <v>77</v>
      </c>
      <c r="AY299" s="214" t="s">
        <v>154</v>
      </c>
    </row>
    <row r="300" spans="1:65" s="2" customFormat="1" ht="16.5" customHeight="1">
      <c r="A300" s="33"/>
      <c r="B300" s="34"/>
      <c r="C300" s="215" t="s">
        <v>456</v>
      </c>
      <c r="D300" s="215" t="s">
        <v>270</v>
      </c>
      <c r="E300" s="216" t="s">
        <v>452</v>
      </c>
      <c r="F300" s="217" t="s">
        <v>453</v>
      </c>
      <c r="G300" s="218" t="s">
        <v>224</v>
      </c>
      <c r="H300" s="219">
        <v>13.728</v>
      </c>
      <c r="I300" s="220"/>
      <c r="J300" s="221">
        <f>ROUND(I300*H300,0)</f>
        <v>0</v>
      </c>
      <c r="K300" s="217" t="s">
        <v>160</v>
      </c>
      <c r="L300" s="222"/>
      <c r="M300" s="223" t="s">
        <v>1</v>
      </c>
      <c r="N300" s="224" t="s">
        <v>43</v>
      </c>
      <c r="O300" s="70"/>
      <c r="P300" s="199">
        <f>O300*H300</f>
        <v>0</v>
      </c>
      <c r="Q300" s="199">
        <v>5.0000000000000001E-4</v>
      </c>
      <c r="R300" s="199">
        <f>Q300*H300</f>
        <v>6.8640000000000003E-3</v>
      </c>
      <c r="S300" s="199">
        <v>0</v>
      </c>
      <c r="T300" s="200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01" t="s">
        <v>195</v>
      </c>
      <c r="AT300" s="201" t="s">
        <v>270</v>
      </c>
      <c r="AU300" s="201" t="s">
        <v>87</v>
      </c>
      <c r="AY300" s="16" t="s">
        <v>154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6" t="s">
        <v>87</v>
      </c>
      <c r="BK300" s="202">
        <f>ROUND(I300*H300,0)</f>
        <v>0</v>
      </c>
      <c r="BL300" s="16" t="s">
        <v>161</v>
      </c>
      <c r="BM300" s="201" t="s">
        <v>454</v>
      </c>
    </row>
    <row r="301" spans="1:65" s="13" customFormat="1" ht="11.25">
      <c r="B301" s="203"/>
      <c r="C301" s="204"/>
      <c r="D301" s="205" t="s">
        <v>163</v>
      </c>
      <c r="E301" s="206" t="s">
        <v>1</v>
      </c>
      <c r="F301" s="207" t="s">
        <v>455</v>
      </c>
      <c r="G301" s="204"/>
      <c r="H301" s="208">
        <v>13.728</v>
      </c>
      <c r="I301" s="209"/>
      <c r="J301" s="204"/>
      <c r="K301" s="204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163</v>
      </c>
      <c r="AU301" s="214" t="s">
        <v>87</v>
      </c>
      <c r="AV301" s="13" t="s">
        <v>87</v>
      </c>
      <c r="AW301" s="13" t="s">
        <v>33</v>
      </c>
      <c r="AX301" s="13" t="s">
        <v>77</v>
      </c>
      <c r="AY301" s="214" t="s">
        <v>154</v>
      </c>
    </row>
    <row r="302" spans="1:65" s="2" customFormat="1" ht="16.5" customHeight="1">
      <c r="A302" s="33"/>
      <c r="B302" s="34"/>
      <c r="C302" s="190" t="s">
        <v>461</v>
      </c>
      <c r="D302" s="190" t="s">
        <v>156</v>
      </c>
      <c r="E302" s="191" t="s">
        <v>457</v>
      </c>
      <c r="F302" s="192" t="s">
        <v>458</v>
      </c>
      <c r="G302" s="193" t="s">
        <v>198</v>
      </c>
      <c r="H302" s="194">
        <v>17.247</v>
      </c>
      <c r="I302" s="195"/>
      <c r="J302" s="196">
        <f>ROUND(I302*H302,0)</f>
        <v>0</v>
      </c>
      <c r="K302" s="192" t="s">
        <v>160</v>
      </c>
      <c r="L302" s="38"/>
      <c r="M302" s="197" t="s">
        <v>1</v>
      </c>
      <c r="N302" s="198" t="s">
        <v>43</v>
      </c>
      <c r="O302" s="70"/>
      <c r="P302" s="199">
        <f>O302*H302</f>
        <v>0</v>
      </c>
      <c r="Q302" s="199">
        <v>2.3630000000000002E-2</v>
      </c>
      <c r="R302" s="199">
        <f>Q302*H302</f>
        <v>0.40754661000000003</v>
      </c>
      <c r="S302" s="199">
        <v>0</v>
      </c>
      <c r="T302" s="200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01" t="s">
        <v>161</v>
      </c>
      <c r="AT302" s="201" t="s">
        <v>156</v>
      </c>
      <c r="AU302" s="201" t="s">
        <v>87</v>
      </c>
      <c r="AY302" s="16" t="s">
        <v>154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6" t="s">
        <v>87</v>
      </c>
      <c r="BK302" s="202">
        <f>ROUND(I302*H302,0)</f>
        <v>0</v>
      </c>
      <c r="BL302" s="16" t="s">
        <v>161</v>
      </c>
      <c r="BM302" s="201" t="s">
        <v>459</v>
      </c>
    </row>
    <row r="303" spans="1:65" s="13" customFormat="1" ht="11.25">
      <c r="B303" s="203"/>
      <c r="C303" s="204"/>
      <c r="D303" s="205" t="s">
        <v>163</v>
      </c>
      <c r="E303" s="206" t="s">
        <v>1</v>
      </c>
      <c r="F303" s="207" t="s">
        <v>460</v>
      </c>
      <c r="G303" s="204"/>
      <c r="H303" s="208">
        <v>17.247</v>
      </c>
      <c r="I303" s="209"/>
      <c r="J303" s="204"/>
      <c r="K303" s="204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163</v>
      </c>
      <c r="AU303" s="214" t="s">
        <v>87</v>
      </c>
      <c r="AV303" s="13" t="s">
        <v>87</v>
      </c>
      <c r="AW303" s="13" t="s">
        <v>33</v>
      </c>
      <c r="AX303" s="13" t="s">
        <v>77</v>
      </c>
      <c r="AY303" s="214" t="s">
        <v>154</v>
      </c>
    </row>
    <row r="304" spans="1:65" s="2" customFormat="1" ht="16.5" customHeight="1">
      <c r="A304" s="33"/>
      <c r="B304" s="34"/>
      <c r="C304" s="190" t="s">
        <v>476</v>
      </c>
      <c r="D304" s="190" t="s">
        <v>156</v>
      </c>
      <c r="E304" s="191" t="s">
        <v>462</v>
      </c>
      <c r="F304" s="192" t="s">
        <v>463</v>
      </c>
      <c r="G304" s="193" t="s">
        <v>198</v>
      </c>
      <c r="H304" s="194">
        <v>1616.931</v>
      </c>
      <c r="I304" s="195"/>
      <c r="J304" s="196">
        <f>ROUND(I304*H304,0)</f>
        <v>0</v>
      </c>
      <c r="K304" s="192" t="s">
        <v>160</v>
      </c>
      <c r="L304" s="38"/>
      <c r="M304" s="197" t="s">
        <v>1</v>
      </c>
      <c r="N304" s="198" t="s">
        <v>43</v>
      </c>
      <c r="O304" s="70"/>
      <c r="P304" s="199">
        <f>O304*H304</f>
        <v>0</v>
      </c>
      <c r="Q304" s="199">
        <v>4.8599999999999997E-3</v>
      </c>
      <c r="R304" s="199">
        <f>Q304*H304</f>
        <v>7.8582846599999998</v>
      </c>
      <c r="S304" s="199">
        <v>0</v>
      </c>
      <c r="T304" s="200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201" t="s">
        <v>161</v>
      </c>
      <c r="AT304" s="201" t="s">
        <v>156</v>
      </c>
      <c r="AU304" s="201" t="s">
        <v>87</v>
      </c>
      <c r="AY304" s="16" t="s">
        <v>154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6" t="s">
        <v>87</v>
      </c>
      <c r="BK304" s="202">
        <f>ROUND(I304*H304,0)</f>
        <v>0</v>
      </c>
      <c r="BL304" s="16" t="s">
        <v>161</v>
      </c>
      <c r="BM304" s="201" t="s">
        <v>464</v>
      </c>
    </row>
    <row r="305" spans="2:51" s="13" customFormat="1" ht="11.25">
      <c r="B305" s="203"/>
      <c r="C305" s="204"/>
      <c r="D305" s="205" t="s">
        <v>163</v>
      </c>
      <c r="E305" s="206" t="s">
        <v>1</v>
      </c>
      <c r="F305" s="207" t="s">
        <v>1323</v>
      </c>
      <c r="G305" s="204"/>
      <c r="H305" s="208">
        <v>239.58</v>
      </c>
      <c r="I305" s="209"/>
      <c r="J305" s="204"/>
      <c r="K305" s="204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163</v>
      </c>
      <c r="AU305" s="214" t="s">
        <v>87</v>
      </c>
      <c r="AV305" s="13" t="s">
        <v>87</v>
      </c>
      <c r="AW305" s="13" t="s">
        <v>33</v>
      </c>
      <c r="AX305" s="13" t="s">
        <v>77</v>
      </c>
      <c r="AY305" s="214" t="s">
        <v>154</v>
      </c>
    </row>
    <row r="306" spans="2:51" s="13" customFormat="1" ht="11.25">
      <c r="B306" s="203"/>
      <c r="C306" s="204"/>
      <c r="D306" s="205" t="s">
        <v>163</v>
      </c>
      <c r="E306" s="206" t="s">
        <v>1</v>
      </c>
      <c r="F306" s="207" t="s">
        <v>292</v>
      </c>
      <c r="G306" s="204"/>
      <c r="H306" s="208">
        <v>-2.121</v>
      </c>
      <c r="I306" s="209"/>
      <c r="J306" s="204"/>
      <c r="K306" s="204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163</v>
      </c>
      <c r="AU306" s="214" t="s">
        <v>87</v>
      </c>
      <c r="AV306" s="13" t="s">
        <v>87</v>
      </c>
      <c r="AW306" s="13" t="s">
        <v>33</v>
      </c>
      <c r="AX306" s="13" t="s">
        <v>77</v>
      </c>
      <c r="AY306" s="214" t="s">
        <v>154</v>
      </c>
    </row>
    <row r="307" spans="2:51" s="13" customFormat="1" ht="11.25">
      <c r="B307" s="203"/>
      <c r="C307" s="204"/>
      <c r="D307" s="205" t="s">
        <v>163</v>
      </c>
      <c r="E307" s="206" t="s">
        <v>1</v>
      </c>
      <c r="F307" s="207" t="s">
        <v>293</v>
      </c>
      <c r="G307" s="204"/>
      <c r="H307" s="208">
        <v>-22.32</v>
      </c>
      <c r="I307" s="209"/>
      <c r="J307" s="204"/>
      <c r="K307" s="204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163</v>
      </c>
      <c r="AU307" s="214" t="s">
        <v>87</v>
      </c>
      <c r="AV307" s="13" t="s">
        <v>87</v>
      </c>
      <c r="AW307" s="13" t="s">
        <v>33</v>
      </c>
      <c r="AX307" s="13" t="s">
        <v>77</v>
      </c>
      <c r="AY307" s="214" t="s">
        <v>154</v>
      </c>
    </row>
    <row r="308" spans="2:51" s="13" customFormat="1" ht="11.25">
      <c r="B308" s="203"/>
      <c r="C308" s="204"/>
      <c r="D308" s="205" t="s">
        <v>163</v>
      </c>
      <c r="E308" s="206" t="s">
        <v>1</v>
      </c>
      <c r="F308" s="207" t="s">
        <v>294</v>
      </c>
      <c r="G308" s="204"/>
      <c r="H308" s="208">
        <v>17.055</v>
      </c>
      <c r="I308" s="209"/>
      <c r="J308" s="204"/>
      <c r="K308" s="204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163</v>
      </c>
      <c r="AU308" s="214" t="s">
        <v>87</v>
      </c>
      <c r="AV308" s="13" t="s">
        <v>87</v>
      </c>
      <c r="AW308" s="13" t="s">
        <v>33</v>
      </c>
      <c r="AX308" s="13" t="s">
        <v>77</v>
      </c>
      <c r="AY308" s="214" t="s">
        <v>154</v>
      </c>
    </row>
    <row r="309" spans="2:51" s="13" customFormat="1" ht="11.25">
      <c r="B309" s="203"/>
      <c r="C309" s="204"/>
      <c r="D309" s="205" t="s">
        <v>163</v>
      </c>
      <c r="E309" s="206" t="s">
        <v>1</v>
      </c>
      <c r="F309" s="207" t="s">
        <v>465</v>
      </c>
      <c r="G309" s="204"/>
      <c r="H309" s="208">
        <v>1450.925</v>
      </c>
      <c r="I309" s="209"/>
      <c r="J309" s="204"/>
      <c r="K309" s="204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163</v>
      </c>
      <c r="AU309" s="214" t="s">
        <v>87</v>
      </c>
      <c r="AV309" s="13" t="s">
        <v>87</v>
      </c>
      <c r="AW309" s="13" t="s">
        <v>33</v>
      </c>
      <c r="AX309" s="13" t="s">
        <v>77</v>
      </c>
      <c r="AY309" s="214" t="s">
        <v>154</v>
      </c>
    </row>
    <row r="310" spans="2:51" s="13" customFormat="1" ht="11.25">
      <c r="B310" s="203"/>
      <c r="C310" s="204"/>
      <c r="D310" s="205" t="s">
        <v>163</v>
      </c>
      <c r="E310" s="206" t="s">
        <v>1</v>
      </c>
      <c r="F310" s="207" t="s">
        <v>1324</v>
      </c>
      <c r="G310" s="204"/>
      <c r="H310" s="208">
        <v>-12.36</v>
      </c>
      <c r="I310" s="209"/>
      <c r="J310" s="204"/>
      <c r="K310" s="204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163</v>
      </c>
      <c r="AU310" s="214" t="s">
        <v>87</v>
      </c>
      <c r="AV310" s="13" t="s">
        <v>87</v>
      </c>
      <c r="AW310" s="13" t="s">
        <v>33</v>
      </c>
      <c r="AX310" s="13" t="s">
        <v>77</v>
      </c>
      <c r="AY310" s="214" t="s">
        <v>154</v>
      </c>
    </row>
    <row r="311" spans="2:51" s="13" customFormat="1" ht="11.25">
      <c r="B311" s="203"/>
      <c r="C311" s="204"/>
      <c r="D311" s="205" t="s">
        <v>163</v>
      </c>
      <c r="E311" s="206" t="s">
        <v>1</v>
      </c>
      <c r="F311" s="207" t="s">
        <v>331</v>
      </c>
      <c r="G311" s="204"/>
      <c r="H311" s="208">
        <v>-136.10900000000001</v>
      </c>
      <c r="I311" s="209"/>
      <c r="J311" s="204"/>
      <c r="K311" s="204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163</v>
      </c>
      <c r="AU311" s="214" t="s">
        <v>87</v>
      </c>
      <c r="AV311" s="13" t="s">
        <v>87</v>
      </c>
      <c r="AW311" s="13" t="s">
        <v>33</v>
      </c>
      <c r="AX311" s="13" t="s">
        <v>77</v>
      </c>
      <c r="AY311" s="214" t="s">
        <v>154</v>
      </c>
    </row>
    <row r="312" spans="2:51" s="14" customFormat="1" ht="11.25">
      <c r="B312" s="225"/>
      <c r="C312" s="226"/>
      <c r="D312" s="205" t="s">
        <v>163</v>
      </c>
      <c r="E312" s="227" t="s">
        <v>1</v>
      </c>
      <c r="F312" s="228" t="s">
        <v>332</v>
      </c>
      <c r="G312" s="226"/>
      <c r="H312" s="227" t="s">
        <v>1</v>
      </c>
      <c r="I312" s="229"/>
      <c r="J312" s="226"/>
      <c r="K312" s="226"/>
      <c r="L312" s="230"/>
      <c r="M312" s="231"/>
      <c r="N312" s="232"/>
      <c r="O312" s="232"/>
      <c r="P312" s="232"/>
      <c r="Q312" s="232"/>
      <c r="R312" s="232"/>
      <c r="S312" s="232"/>
      <c r="T312" s="233"/>
      <c r="AT312" s="234" t="s">
        <v>163</v>
      </c>
      <c r="AU312" s="234" t="s">
        <v>87</v>
      </c>
      <c r="AV312" s="14" t="s">
        <v>8</v>
      </c>
      <c r="AW312" s="14" t="s">
        <v>33</v>
      </c>
      <c r="AX312" s="14" t="s">
        <v>77</v>
      </c>
      <c r="AY312" s="234" t="s">
        <v>154</v>
      </c>
    </row>
    <row r="313" spans="2:51" s="13" customFormat="1" ht="11.25">
      <c r="B313" s="203"/>
      <c r="C313" s="204"/>
      <c r="D313" s="205" t="s">
        <v>163</v>
      </c>
      <c r="E313" s="206" t="s">
        <v>1</v>
      </c>
      <c r="F313" s="207" t="s">
        <v>466</v>
      </c>
      <c r="G313" s="204"/>
      <c r="H313" s="208">
        <v>-215.04</v>
      </c>
      <c r="I313" s="209"/>
      <c r="J313" s="204"/>
      <c r="K313" s="204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163</v>
      </c>
      <c r="AU313" s="214" t="s">
        <v>87</v>
      </c>
      <c r="AV313" s="13" t="s">
        <v>87</v>
      </c>
      <c r="AW313" s="13" t="s">
        <v>33</v>
      </c>
      <c r="AX313" s="13" t="s">
        <v>77</v>
      </c>
      <c r="AY313" s="214" t="s">
        <v>154</v>
      </c>
    </row>
    <row r="314" spans="2:51" s="13" customFormat="1" ht="11.25">
      <c r="B314" s="203"/>
      <c r="C314" s="204"/>
      <c r="D314" s="205" t="s">
        <v>163</v>
      </c>
      <c r="E314" s="206" t="s">
        <v>1</v>
      </c>
      <c r="F314" s="207" t="s">
        <v>1343</v>
      </c>
      <c r="G314" s="204"/>
      <c r="H314" s="208">
        <v>-55.2</v>
      </c>
      <c r="I314" s="209"/>
      <c r="J314" s="204"/>
      <c r="K314" s="204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163</v>
      </c>
      <c r="AU314" s="214" t="s">
        <v>87</v>
      </c>
      <c r="AV314" s="13" t="s">
        <v>87</v>
      </c>
      <c r="AW314" s="13" t="s">
        <v>33</v>
      </c>
      <c r="AX314" s="13" t="s">
        <v>77</v>
      </c>
      <c r="AY314" s="214" t="s">
        <v>154</v>
      </c>
    </row>
    <row r="315" spans="2:51" s="13" customFormat="1" ht="11.25">
      <c r="B315" s="203"/>
      <c r="C315" s="204"/>
      <c r="D315" s="205" t="s">
        <v>163</v>
      </c>
      <c r="E315" s="206" t="s">
        <v>1</v>
      </c>
      <c r="F315" s="207" t="s">
        <v>468</v>
      </c>
      <c r="G315" s="204"/>
      <c r="H315" s="208">
        <v>-13.95</v>
      </c>
      <c r="I315" s="209"/>
      <c r="J315" s="204"/>
      <c r="K315" s="204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163</v>
      </c>
      <c r="AU315" s="214" t="s">
        <v>87</v>
      </c>
      <c r="AV315" s="13" t="s">
        <v>87</v>
      </c>
      <c r="AW315" s="13" t="s">
        <v>33</v>
      </c>
      <c r="AX315" s="13" t="s">
        <v>77</v>
      </c>
      <c r="AY315" s="214" t="s">
        <v>154</v>
      </c>
    </row>
    <row r="316" spans="2:51" s="13" customFormat="1" ht="11.25">
      <c r="B316" s="203"/>
      <c r="C316" s="204"/>
      <c r="D316" s="205" t="s">
        <v>163</v>
      </c>
      <c r="E316" s="206" t="s">
        <v>1</v>
      </c>
      <c r="F316" s="207" t="s">
        <v>469</v>
      </c>
      <c r="G316" s="204"/>
      <c r="H316" s="208">
        <v>-2.2469999999999999</v>
      </c>
      <c r="I316" s="209"/>
      <c r="J316" s="204"/>
      <c r="K316" s="204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163</v>
      </c>
      <c r="AU316" s="214" t="s">
        <v>87</v>
      </c>
      <c r="AV316" s="13" t="s">
        <v>87</v>
      </c>
      <c r="AW316" s="13" t="s">
        <v>33</v>
      </c>
      <c r="AX316" s="13" t="s">
        <v>77</v>
      </c>
      <c r="AY316" s="214" t="s">
        <v>154</v>
      </c>
    </row>
    <row r="317" spans="2:51" s="13" customFormat="1" ht="11.25">
      <c r="B317" s="203"/>
      <c r="C317" s="204"/>
      <c r="D317" s="205" t="s">
        <v>163</v>
      </c>
      <c r="E317" s="206" t="s">
        <v>1</v>
      </c>
      <c r="F317" s="207" t="s">
        <v>304</v>
      </c>
      <c r="G317" s="204"/>
      <c r="H317" s="208">
        <v>13.218999999999999</v>
      </c>
      <c r="I317" s="209"/>
      <c r="J317" s="204"/>
      <c r="K317" s="204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163</v>
      </c>
      <c r="AU317" s="214" t="s">
        <v>87</v>
      </c>
      <c r="AV317" s="13" t="s">
        <v>87</v>
      </c>
      <c r="AW317" s="13" t="s">
        <v>33</v>
      </c>
      <c r="AX317" s="13" t="s">
        <v>77</v>
      </c>
      <c r="AY317" s="214" t="s">
        <v>154</v>
      </c>
    </row>
    <row r="318" spans="2:51" s="13" customFormat="1" ht="11.25">
      <c r="B318" s="203"/>
      <c r="C318" s="204"/>
      <c r="D318" s="205" t="s">
        <v>163</v>
      </c>
      <c r="E318" s="206" t="s">
        <v>1</v>
      </c>
      <c r="F318" s="207" t="s">
        <v>315</v>
      </c>
      <c r="G318" s="204"/>
      <c r="H318" s="208">
        <v>51.985999999999997</v>
      </c>
      <c r="I318" s="209"/>
      <c r="J318" s="204"/>
      <c r="K318" s="204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163</v>
      </c>
      <c r="AU318" s="214" t="s">
        <v>87</v>
      </c>
      <c r="AV318" s="13" t="s">
        <v>87</v>
      </c>
      <c r="AW318" s="13" t="s">
        <v>33</v>
      </c>
      <c r="AX318" s="13" t="s">
        <v>77</v>
      </c>
      <c r="AY318" s="214" t="s">
        <v>154</v>
      </c>
    </row>
    <row r="319" spans="2:51" s="13" customFormat="1" ht="11.25">
      <c r="B319" s="203"/>
      <c r="C319" s="204"/>
      <c r="D319" s="205" t="s">
        <v>163</v>
      </c>
      <c r="E319" s="206" t="s">
        <v>1</v>
      </c>
      <c r="F319" s="207" t="s">
        <v>316</v>
      </c>
      <c r="G319" s="204"/>
      <c r="H319" s="208">
        <v>46.753999999999998</v>
      </c>
      <c r="I319" s="209"/>
      <c r="J319" s="204"/>
      <c r="K319" s="204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163</v>
      </c>
      <c r="AU319" s="214" t="s">
        <v>87</v>
      </c>
      <c r="AV319" s="13" t="s">
        <v>87</v>
      </c>
      <c r="AW319" s="13" t="s">
        <v>33</v>
      </c>
      <c r="AX319" s="13" t="s">
        <v>77</v>
      </c>
      <c r="AY319" s="214" t="s">
        <v>154</v>
      </c>
    </row>
    <row r="320" spans="2:51" s="13" customFormat="1" ht="11.25">
      <c r="B320" s="203"/>
      <c r="C320" s="204"/>
      <c r="D320" s="205" t="s">
        <v>163</v>
      </c>
      <c r="E320" s="206" t="s">
        <v>1</v>
      </c>
      <c r="F320" s="207" t="s">
        <v>317</v>
      </c>
      <c r="G320" s="204"/>
      <c r="H320" s="208">
        <v>46.753999999999998</v>
      </c>
      <c r="I320" s="209"/>
      <c r="J320" s="204"/>
      <c r="K320" s="204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163</v>
      </c>
      <c r="AU320" s="214" t="s">
        <v>87</v>
      </c>
      <c r="AV320" s="13" t="s">
        <v>87</v>
      </c>
      <c r="AW320" s="13" t="s">
        <v>33</v>
      </c>
      <c r="AX320" s="13" t="s">
        <v>77</v>
      </c>
      <c r="AY320" s="214" t="s">
        <v>154</v>
      </c>
    </row>
    <row r="321" spans="1:65" s="14" customFormat="1" ht="11.25">
      <c r="B321" s="225"/>
      <c r="C321" s="226"/>
      <c r="D321" s="205" t="s">
        <v>163</v>
      </c>
      <c r="E321" s="227" t="s">
        <v>1</v>
      </c>
      <c r="F321" s="228" t="s">
        <v>470</v>
      </c>
      <c r="G321" s="226"/>
      <c r="H321" s="227" t="s">
        <v>1</v>
      </c>
      <c r="I321" s="229"/>
      <c r="J321" s="226"/>
      <c r="K321" s="226"/>
      <c r="L321" s="230"/>
      <c r="M321" s="231"/>
      <c r="N321" s="232"/>
      <c r="O321" s="232"/>
      <c r="P321" s="232"/>
      <c r="Q321" s="232"/>
      <c r="R321" s="232"/>
      <c r="S321" s="232"/>
      <c r="T321" s="233"/>
      <c r="AT321" s="234" t="s">
        <v>163</v>
      </c>
      <c r="AU321" s="234" t="s">
        <v>87</v>
      </c>
      <c r="AV321" s="14" t="s">
        <v>8</v>
      </c>
      <c r="AW321" s="14" t="s">
        <v>33</v>
      </c>
      <c r="AX321" s="14" t="s">
        <v>77</v>
      </c>
      <c r="AY321" s="234" t="s">
        <v>154</v>
      </c>
    </row>
    <row r="322" spans="1:65" s="13" customFormat="1" ht="11.25">
      <c r="B322" s="203"/>
      <c r="C322" s="204"/>
      <c r="D322" s="205" t="s">
        <v>163</v>
      </c>
      <c r="E322" s="206" t="s">
        <v>1</v>
      </c>
      <c r="F322" s="207" t="s">
        <v>471</v>
      </c>
      <c r="G322" s="204"/>
      <c r="H322" s="208">
        <v>138.65600000000001</v>
      </c>
      <c r="I322" s="209"/>
      <c r="J322" s="204"/>
      <c r="K322" s="204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163</v>
      </c>
      <c r="AU322" s="214" t="s">
        <v>87</v>
      </c>
      <c r="AV322" s="13" t="s">
        <v>87</v>
      </c>
      <c r="AW322" s="13" t="s">
        <v>33</v>
      </c>
      <c r="AX322" s="13" t="s">
        <v>77</v>
      </c>
      <c r="AY322" s="214" t="s">
        <v>154</v>
      </c>
    </row>
    <row r="323" spans="1:65" s="13" customFormat="1" ht="11.25">
      <c r="B323" s="203"/>
      <c r="C323" s="204"/>
      <c r="D323" s="205" t="s">
        <v>163</v>
      </c>
      <c r="E323" s="206" t="s">
        <v>1</v>
      </c>
      <c r="F323" s="207" t="s">
        <v>472</v>
      </c>
      <c r="G323" s="204"/>
      <c r="H323" s="208">
        <v>50.304000000000002</v>
      </c>
      <c r="I323" s="209"/>
      <c r="J323" s="204"/>
      <c r="K323" s="204"/>
      <c r="L323" s="210"/>
      <c r="M323" s="211"/>
      <c r="N323" s="212"/>
      <c r="O323" s="212"/>
      <c r="P323" s="212"/>
      <c r="Q323" s="212"/>
      <c r="R323" s="212"/>
      <c r="S323" s="212"/>
      <c r="T323" s="213"/>
      <c r="AT323" s="214" t="s">
        <v>163</v>
      </c>
      <c r="AU323" s="214" t="s">
        <v>87</v>
      </c>
      <c r="AV323" s="13" t="s">
        <v>87</v>
      </c>
      <c r="AW323" s="13" t="s">
        <v>33</v>
      </c>
      <c r="AX323" s="13" t="s">
        <v>77</v>
      </c>
      <c r="AY323" s="214" t="s">
        <v>154</v>
      </c>
    </row>
    <row r="324" spans="1:65" s="13" customFormat="1" ht="11.25">
      <c r="B324" s="203"/>
      <c r="C324" s="204"/>
      <c r="D324" s="205" t="s">
        <v>163</v>
      </c>
      <c r="E324" s="206" t="s">
        <v>1</v>
      </c>
      <c r="F324" s="207" t="s">
        <v>1344</v>
      </c>
      <c r="G324" s="204"/>
      <c r="H324" s="208">
        <v>16.007999999999999</v>
      </c>
      <c r="I324" s="209"/>
      <c r="J324" s="204"/>
      <c r="K324" s="204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163</v>
      </c>
      <c r="AU324" s="214" t="s">
        <v>87</v>
      </c>
      <c r="AV324" s="13" t="s">
        <v>87</v>
      </c>
      <c r="AW324" s="13" t="s">
        <v>33</v>
      </c>
      <c r="AX324" s="13" t="s">
        <v>77</v>
      </c>
      <c r="AY324" s="214" t="s">
        <v>154</v>
      </c>
    </row>
    <row r="325" spans="1:65" s="13" customFormat="1" ht="11.25">
      <c r="B325" s="203"/>
      <c r="C325" s="204"/>
      <c r="D325" s="205" t="s">
        <v>163</v>
      </c>
      <c r="E325" s="206" t="s">
        <v>1</v>
      </c>
      <c r="F325" s="207" t="s">
        <v>474</v>
      </c>
      <c r="G325" s="204"/>
      <c r="H325" s="208">
        <v>4.0860000000000003</v>
      </c>
      <c r="I325" s="209"/>
      <c r="J325" s="204"/>
      <c r="K325" s="204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163</v>
      </c>
      <c r="AU325" s="214" t="s">
        <v>87</v>
      </c>
      <c r="AV325" s="13" t="s">
        <v>87</v>
      </c>
      <c r="AW325" s="13" t="s">
        <v>33</v>
      </c>
      <c r="AX325" s="13" t="s">
        <v>77</v>
      </c>
      <c r="AY325" s="214" t="s">
        <v>154</v>
      </c>
    </row>
    <row r="326" spans="1:65" s="13" customFormat="1" ht="11.25">
      <c r="B326" s="203"/>
      <c r="C326" s="204"/>
      <c r="D326" s="205" t="s">
        <v>163</v>
      </c>
      <c r="E326" s="206" t="s">
        <v>1</v>
      </c>
      <c r="F326" s="207" t="s">
        <v>475</v>
      </c>
      <c r="G326" s="204"/>
      <c r="H326" s="208">
        <v>0.95099999999999996</v>
      </c>
      <c r="I326" s="209"/>
      <c r="J326" s="204"/>
      <c r="K326" s="204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163</v>
      </c>
      <c r="AU326" s="214" t="s">
        <v>87</v>
      </c>
      <c r="AV326" s="13" t="s">
        <v>87</v>
      </c>
      <c r="AW326" s="13" t="s">
        <v>33</v>
      </c>
      <c r="AX326" s="13" t="s">
        <v>77</v>
      </c>
      <c r="AY326" s="214" t="s">
        <v>154</v>
      </c>
    </row>
    <row r="327" spans="1:65" s="2" customFormat="1" ht="16.5" customHeight="1">
      <c r="A327" s="33"/>
      <c r="B327" s="34"/>
      <c r="C327" s="190" t="s">
        <v>481</v>
      </c>
      <c r="D327" s="190" t="s">
        <v>156</v>
      </c>
      <c r="E327" s="191" t="s">
        <v>477</v>
      </c>
      <c r="F327" s="192" t="s">
        <v>478</v>
      </c>
      <c r="G327" s="193" t="s">
        <v>198</v>
      </c>
      <c r="H327" s="194">
        <v>127.718</v>
      </c>
      <c r="I327" s="195"/>
      <c r="J327" s="196">
        <f>ROUND(I327*H327,0)</f>
        <v>0</v>
      </c>
      <c r="K327" s="192" t="s">
        <v>160</v>
      </c>
      <c r="L327" s="38"/>
      <c r="M327" s="197" t="s">
        <v>1</v>
      </c>
      <c r="N327" s="198" t="s">
        <v>43</v>
      </c>
      <c r="O327" s="70"/>
      <c r="P327" s="199">
        <f>O327*H327</f>
        <v>0</v>
      </c>
      <c r="Q327" s="199">
        <v>6.28E-3</v>
      </c>
      <c r="R327" s="199">
        <f>Q327*H327</f>
        <v>0.80206904000000001</v>
      </c>
      <c r="S327" s="199">
        <v>0</v>
      </c>
      <c r="T327" s="20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01" t="s">
        <v>161</v>
      </c>
      <c r="AT327" s="201" t="s">
        <v>156</v>
      </c>
      <c r="AU327" s="201" t="s">
        <v>87</v>
      </c>
      <c r="AY327" s="16" t="s">
        <v>154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6" t="s">
        <v>87</v>
      </c>
      <c r="BK327" s="202">
        <f>ROUND(I327*H327,0)</f>
        <v>0</v>
      </c>
      <c r="BL327" s="16" t="s">
        <v>161</v>
      </c>
      <c r="BM327" s="201" t="s">
        <v>479</v>
      </c>
    </row>
    <row r="328" spans="1:65" s="13" customFormat="1" ht="11.25">
      <c r="B328" s="203"/>
      <c r="C328" s="204"/>
      <c r="D328" s="205" t="s">
        <v>163</v>
      </c>
      <c r="E328" s="206" t="s">
        <v>1</v>
      </c>
      <c r="F328" s="207" t="s">
        <v>1345</v>
      </c>
      <c r="G328" s="204"/>
      <c r="H328" s="208">
        <v>130.86199999999999</v>
      </c>
      <c r="I328" s="209"/>
      <c r="J328" s="204"/>
      <c r="K328" s="204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163</v>
      </c>
      <c r="AU328" s="214" t="s">
        <v>87</v>
      </c>
      <c r="AV328" s="13" t="s">
        <v>87</v>
      </c>
      <c r="AW328" s="13" t="s">
        <v>33</v>
      </c>
      <c r="AX328" s="13" t="s">
        <v>77</v>
      </c>
      <c r="AY328" s="214" t="s">
        <v>154</v>
      </c>
    </row>
    <row r="329" spans="1:65" s="13" customFormat="1" ht="11.25">
      <c r="B329" s="203"/>
      <c r="C329" s="204"/>
      <c r="D329" s="205" t="s">
        <v>163</v>
      </c>
      <c r="E329" s="206" t="s">
        <v>1</v>
      </c>
      <c r="F329" s="207" t="s">
        <v>480</v>
      </c>
      <c r="G329" s="204"/>
      <c r="H329" s="208">
        <v>2.121</v>
      </c>
      <c r="I329" s="209"/>
      <c r="J329" s="204"/>
      <c r="K329" s="204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163</v>
      </c>
      <c r="AU329" s="214" t="s">
        <v>87</v>
      </c>
      <c r="AV329" s="13" t="s">
        <v>87</v>
      </c>
      <c r="AW329" s="13" t="s">
        <v>33</v>
      </c>
      <c r="AX329" s="13" t="s">
        <v>77</v>
      </c>
      <c r="AY329" s="214" t="s">
        <v>154</v>
      </c>
    </row>
    <row r="330" spans="1:65" s="13" customFormat="1" ht="11.25">
      <c r="B330" s="203"/>
      <c r="C330" s="204"/>
      <c r="D330" s="205" t="s">
        <v>163</v>
      </c>
      <c r="E330" s="206" t="s">
        <v>1</v>
      </c>
      <c r="F330" s="207" t="s">
        <v>293</v>
      </c>
      <c r="G330" s="204"/>
      <c r="H330" s="208">
        <v>-22.32</v>
      </c>
      <c r="I330" s="209"/>
      <c r="J330" s="204"/>
      <c r="K330" s="204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163</v>
      </c>
      <c r="AU330" s="214" t="s">
        <v>87</v>
      </c>
      <c r="AV330" s="13" t="s">
        <v>87</v>
      </c>
      <c r="AW330" s="13" t="s">
        <v>33</v>
      </c>
      <c r="AX330" s="13" t="s">
        <v>77</v>
      </c>
      <c r="AY330" s="214" t="s">
        <v>154</v>
      </c>
    </row>
    <row r="331" spans="1:65" s="13" customFormat="1" ht="11.25">
      <c r="B331" s="203"/>
      <c r="C331" s="204"/>
      <c r="D331" s="205" t="s">
        <v>163</v>
      </c>
      <c r="E331" s="206" t="s">
        <v>1</v>
      </c>
      <c r="F331" s="207" t="s">
        <v>294</v>
      </c>
      <c r="G331" s="204"/>
      <c r="H331" s="208">
        <v>17.055</v>
      </c>
      <c r="I331" s="209"/>
      <c r="J331" s="204"/>
      <c r="K331" s="204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163</v>
      </c>
      <c r="AU331" s="214" t="s">
        <v>87</v>
      </c>
      <c r="AV331" s="13" t="s">
        <v>87</v>
      </c>
      <c r="AW331" s="13" t="s">
        <v>33</v>
      </c>
      <c r="AX331" s="13" t="s">
        <v>77</v>
      </c>
      <c r="AY331" s="214" t="s">
        <v>154</v>
      </c>
    </row>
    <row r="332" spans="1:65" s="2" customFormat="1" ht="16.5" customHeight="1">
      <c r="A332" s="33"/>
      <c r="B332" s="34"/>
      <c r="C332" s="190" t="s">
        <v>491</v>
      </c>
      <c r="D332" s="190" t="s">
        <v>156</v>
      </c>
      <c r="E332" s="191" t="s">
        <v>482</v>
      </c>
      <c r="F332" s="192" t="s">
        <v>483</v>
      </c>
      <c r="G332" s="193" t="s">
        <v>198</v>
      </c>
      <c r="H332" s="194">
        <v>1359.2660000000001</v>
      </c>
      <c r="I332" s="195"/>
      <c r="J332" s="196">
        <f>ROUND(I332*H332,0)</f>
        <v>0</v>
      </c>
      <c r="K332" s="192" t="s">
        <v>160</v>
      </c>
      <c r="L332" s="38"/>
      <c r="M332" s="197" t="s">
        <v>1</v>
      </c>
      <c r="N332" s="198" t="s">
        <v>43</v>
      </c>
      <c r="O332" s="70"/>
      <c r="P332" s="199">
        <f>O332*H332</f>
        <v>0</v>
      </c>
      <c r="Q332" s="199">
        <v>3.48E-3</v>
      </c>
      <c r="R332" s="199">
        <f>Q332*H332</f>
        <v>4.7302456800000003</v>
      </c>
      <c r="S332" s="199">
        <v>0</v>
      </c>
      <c r="T332" s="200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01" t="s">
        <v>161</v>
      </c>
      <c r="AT332" s="201" t="s">
        <v>156</v>
      </c>
      <c r="AU332" s="201" t="s">
        <v>87</v>
      </c>
      <c r="AY332" s="16" t="s">
        <v>154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16" t="s">
        <v>87</v>
      </c>
      <c r="BK332" s="202">
        <f>ROUND(I332*H332,0)</f>
        <v>0</v>
      </c>
      <c r="BL332" s="16" t="s">
        <v>161</v>
      </c>
      <c r="BM332" s="201" t="s">
        <v>484</v>
      </c>
    </row>
    <row r="333" spans="1:65" s="13" customFormat="1" ht="11.25">
      <c r="B333" s="203"/>
      <c r="C333" s="204"/>
      <c r="D333" s="205" t="s">
        <v>163</v>
      </c>
      <c r="E333" s="206" t="s">
        <v>1</v>
      </c>
      <c r="F333" s="207" t="s">
        <v>485</v>
      </c>
      <c r="G333" s="204"/>
      <c r="H333" s="208">
        <v>1457.914</v>
      </c>
      <c r="I333" s="209"/>
      <c r="J333" s="204"/>
      <c r="K333" s="204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163</v>
      </c>
      <c r="AU333" s="214" t="s">
        <v>87</v>
      </c>
      <c r="AV333" s="13" t="s">
        <v>87</v>
      </c>
      <c r="AW333" s="13" t="s">
        <v>33</v>
      </c>
      <c r="AX333" s="13" t="s">
        <v>77</v>
      </c>
      <c r="AY333" s="214" t="s">
        <v>154</v>
      </c>
    </row>
    <row r="334" spans="1:65" s="13" customFormat="1" ht="11.25">
      <c r="B334" s="203"/>
      <c r="C334" s="204"/>
      <c r="D334" s="205" t="s">
        <v>163</v>
      </c>
      <c r="E334" s="206" t="s">
        <v>1</v>
      </c>
      <c r="F334" s="207" t="s">
        <v>1324</v>
      </c>
      <c r="G334" s="204"/>
      <c r="H334" s="208">
        <v>-12.36</v>
      </c>
      <c r="I334" s="209"/>
      <c r="J334" s="204"/>
      <c r="K334" s="204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163</v>
      </c>
      <c r="AU334" s="214" t="s">
        <v>87</v>
      </c>
      <c r="AV334" s="13" t="s">
        <v>87</v>
      </c>
      <c r="AW334" s="13" t="s">
        <v>33</v>
      </c>
      <c r="AX334" s="13" t="s">
        <v>77</v>
      </c>
      <c r="AY334" s="214" t="s">
        <v>154</v>
      </c>
    </row>
    <row r="335" spans="1:65" s="13" customFormat="1" ht="11.25">
      <c r="B335" s="203"/>
      <c r="C335" s="204"/>
      <c r="D335" s="205" t="s">
        <v>163</v>
      </c>
      <c r="E335" s="206" t="s">
        <v>1</v>
      </c>
      <c r="F335" s="207" t="s">
        <v>331</v>
      </c>
      <c r="G335" s="204"/>
      <c r="H335" s="208">
        <v>-136.10900000000001</v>
      </c>
      <c r="I335" s="209"/>
      <c r="J335" s="204"/>
      <c r="K335" s="204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163</v>
      </c>
      <c r="AU335" s="214" t="s">
        <v>87</v>
      </c>
      <c r="AV335" s="13" t="s">
        <v>87</v>
      </c>
      <c r="AW335" s="13" t="s">
        <v>33</v>
      </c>
      <c r="AX335" s="13" t="s">
        <v>77</v>
      </c>
      <c r="AY335" s="214" t="s">
        <v>154</v>
      </c>
    </row>
    <row r="336" spans="1:65" s="14" customFormat="1" ht="11.25">
      <c r="B336" s="225"/>
      <c r="C336" s="226"/>
      <c r="D336" s="205" t="s">
        <v>163</v>
      </c>
      <c r="E336" s="227" t="s">
        <v>1</v>
      </c>
      <c r="F336" s="228" t="s">
        <v>332</v>
      </c>
      <c r="G336" s="226"/>
      <c r="H336" s="227" t="s">
        <v>1</v>
      </c>
      <c r="I336" s="229"/>
      <c r="J336" s="226"/>
      <c r="K336" s="226"/>
      <c r="L336" s="230"/>
      <c r="M336" s="231"/>
      <c r="N336" s="232"/>
      <c r="O336" s="232"/>
      <c r="P336" s="232"/>
      <c r="Q336" s="232"/>
      <c r="R336" s="232"/>
      <c r="S336" s="232"/>
      <c r="T336" s="233"/>
      <c r="AT336" s="234" t="s">
        <v>163</v>
      </c>
      <c r="AU336" s="234" t="s">
        <v>87</v>
      </c>
      <c r="AV336" s="14" t="s">
        <v>8</v>
      </c>
      <c r="AW336" s="14" t="s">
        <v>33</v>
      </c>
      <c r="AX336" s="14" t="s">
        <v>77</v>
      </c>
      <c r="AY336" s="234" t="s">
        <v>154</v>
      </c>
    </row>
    <row r="337" spans="1:65" s="13" customFormat="1" ht="11.25">
      <c r="B337" s="203"/>
      <c r="C337" s="204"/>
      <c r="D337" s="205" t="s">
        <v>163</v>
      </c>
      <c r="E337" s="206" t="s">
        <v>1</v>
      </c>
      <c r="F337" s="207" t="s">
        <v>333</v>
      </c>
      <c r="G337" s="204"/>
      <c r="H337" s="208">
        <v>-208.89599999999999</v>
      </c>
      <c r="I337" s="209"/>
      <c r="J337" s="204"/>
      <c r="K337" s="204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163</v>
      </c>
      <c r="AU337" s="214" t="s">
        <v>87</v>
      </c>
      <c r="AV337" s="13" t="s">
        <v>87</v>
      </c>
      <c r="AW337" s="13" t="s">
        <v>33</v>
      </c>
      <c r="AX337" s="13" t="s">
        <v>77</v>
      </c>
      <c r="AY337" s="214" t="s">
        <v>154</v>
      </c>
    </row>
    <row r="338" spans="1:65" s="13" customFormat="1" ht="11.25">
      <c r="B338" s="203"/>
      <c r="C338" s="204"/>
      <c r="D338" s="205" t="s">
        <v>163</v>
      </c>
      <c r="E338" s="206" t="s">
        <v>1</v>
      </c>
      <c r="F338" s="207" t="s">
        <v>1325</v>
      </c>
      <c r="G338" s="204"/>
      <c r="H338" s="208">
        <v>-52.991999999999997</v>
      </c>
      <c r="I338" s="209"/>
      <c r="J338" s="204"/>
      <c r="K338" s="204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163</v>
      </c>
      <c r="AU338" s="214" t="s">
        <v>87</v>
      </c>
      <c r="AV338" s="13" t="s">
        <v>87</v>
      </c>
      <c r="AW338" s="13" t="s">
        <v>33</v>
      </c>
      <c r="AX338" s="13" t="s">
        <v>77</v>
      </c>
      <c r="AY338" s="214" t="s">
        <v>154</v>
      </c>
    </row>
    <row r="339" spans="1:65" s="13" customFormat="1" ht="11.25">
      <c r="B339" s="203"/>
      <c r="C339" s="204"/>
      <c r="D339" s="205" t="s">
        <v>163</v>
      </c>
      <c r="E339" s="206" t="s">
        <v>1</v>
      </c>
      <c r="F339" s="207" t="s">
        <v>335</v>
      </c>
      <c r="G339" s="204"/>
      <c r="H339" s="208">
        <v>-13.391999999999999</v>
      </c>
      <c r="I339" s="209"/>
      <c r="J339" s="204"/>
      <c r="K339" s="204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163</v>
      </c>
      <c r="AU339" s="214" t="s">
        <v>87</v>
      </c>
      <c r="AV339" s="13" t="s">
        <v>87</v>
      </c>
      <c r="AW339" s="13" t="s">
        <v>33</v>
      </c>
      <c r="AX339" s="13" t="s">
        <v>77</v>
      </c>
      <c r="AY339" s="214" t="s">
        <v>154</v>
      </c>
    </row>
    <row r="340" spans="1:65" s="13" customFormat="1" ht="11.25">
      <c r="B340" s="203"/>
      <c r="C340" s="204"/>
      <c r="D340" s="205" t="s">
        <v>163</v>
      </c>
      <c r="E340" s="206" t="s">
        <v>1</v>
      </c>
      <c r="F340" s="207" t="s">
        <v>336</v>
      </c>
      <c r="G340" s="204"/>
      <c r="H340" s="208">
        <v>-2.06</v>
      </c>
      <c r="I340" s="209"/>
      <c r="J340" s="204"/>
      <c r="K340" s="204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163</v>
      </c>
      <c r="AU340" s="214" t="s">
        <v>87</v>
      </c>
      <c r="AV340" s="13" t="s">
        <v>87</v>
      </c>
      <c r="AW340" s="13" t="s">
        <v>33</v>
      </c>
      <c r="AX340" s="13" t="s">
        <v>77</v>
      </c>
      <c r="AY340" s="214" t="s">
        <v>154</v>
      </c>
    </row>
    <row r="341" spans="1:65" s="13" customFormat="1" ht="11.25">
      <c r="B341" s="203"/>
      <c r="C341" s="204"/>
      <c r="D341" s="205" t="s">
        <v>163</v>
      </c>
      <c r="E341" s="206" t="s">
        <v>1</v>
      </c>
      <c r="F341" s="207" t="s">
        <v>304</v>
      </c>
      <c r="G341" s="204"/>
      <c r="H341" s="208">
        <v>13.218999999999999</v>
      </c>
      <c r="I341" s="209"/>
      <c r="J341" s="204"/>
      <c r="K341" s="204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163</v>
      </c>
      <c r="AU341" s="214" t="s">
        <v>87</v>
      </c>
      <c r="AV341" s="13" t="s">
        <v>87</v>
      </c>
      <c r="AW341" s="13" t="s">
        <v>33</v>
      </c>
      <c r="AX341" s="13" t="s">
        <v>77</v>
      </c>
      <c r="AY341" s="214" t="s">
        <v>154</v>
      </c>
    </row>
    <row r="342" spans="1:65" s="13" customFormat="1" ht="11.25">
      <c r="B342" s="203"/>
      <c r="C342" s="204"/>
      <c r="D342" s="205" t="s">
        <v>163</v>
      </c>
      <c r="E342" s="206" t="s">
        <v>1</v>
      </c>
      <c r="F342" s="207" t="s">
        <v>315</v>
      </c>
      <c r="G342" s="204"/>
      <c r="H342" s="208">
        <v>51.985999999999997</v>
      </c>
      <c r="I342" s="209"/>
      <c r="J342" s="204"/>
      <c r="K342" s="204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163</v>
      </c>
      <c r="AU342" s="214" t="s">
        <v>87</v>
      </c>
      <c r="AV342" s="13" t="s">
        <v>87</v>
      </c>
      <c r="AW342" s="13" t="s">
        <v>33</v>
      </c>
      <c r="AX342" s="13" t="s">
        <v>77</v>
      </c>
      <c r="AY342" s="214" t="s">
        <v>154</v>
      </c>
    </row>
    <row r="343" spans="1:65" s="13" customFormat="1" ht="11.25">
      <c r="B343" s="203"/>
      <c r="C343" s="204"/>
      <c r="D343" s="205" t="s">
        <v>163</v>
      </c>
      <c r="E343" s="206" t="s">
        <v>1</v>
      </c>
      <c r="F343" s="207" t="s">
        <v>316</v>
      </c>
      <c r="G343" s="204"/>
      <c r="H343" s="208">
        <v>46.753999999999998</v>
      </c>
      <c r="I343" s="209"/>
      <c r="J343" s="204"/>
      <c r="K343" s="204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163</v>
      </c>
      <c r="AU343" s="214" t="s">
        <v>87</v>
      </c>
      <c r="AV343" s="13" t="s">
        <v>87</v>
      </c>
      <c r="AW343" s="13" t="s">
        <v>33</v>
      </c>
      <c r="AX343" s="13" t="s">
        <v>77</v>
      </c>
      <c r="AY343" s="214" t="s">
        <v>154</v>
      </c>
    </row>
    <row r="344" spans="1:65" s="13" customFormat="1" ht="11.25">
      <c r="B344" s="203"/>
      <c r="C344" s="204"/>
      <c r="D344" s="205" t="s">
        <v>163</v>
      </c>
      <c r="E344" s="206" t="s">
        <v>1</v>
      </c>
      <c r="F344" s="207" t="s">
        <v>317</v>
      </c>
      <c r="G344" s="204"/>
      <c r="H344" s="208">
        <v>46.753999999999998</v>
      </c>
      <c r="I344" s="209"/>
      <c r="J344" s="204"/>
      <c r="K344" s="204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163</v>
      </c>
      <c r="AU344" s="214" t="s">
        <v>87</v>
      </c>
      <c r="AV344" s="13" t="s">
        <v>87</v>
      </c>
      <c r="AW344" s="13" t="s">
        <v>33</v>
      </c>
      <c r="AX344" s="13" t="s">
        <v>77</v>
      </c>
      <c r="AY344" s="214" t="s">
        <v>154</v>
      </c>
    </row>
    <row r="345" spans="1:65" s="14" customFormat="1" ht="11.25">
      <c r="B345" s="225"/>
      <c r="C345" s="226"/>
      <c r="D345" s="205" t="s">
        <v>163</v>
      </c>
      <c r="E345" s="227" t="s">
        <v>1</v>
      </c>
      <c r="F345" s="228" t="s">
        <v>470</v>
      </c>
      <c r="G345" s="226"/>
      <c r="H345" s="227" t="s">
        <v>1</v>
      </c>
      <c r="I345" s="229"/>
      <c r="J345" s="226"/>
      <c r="K345" s="226"/>
      <c r="L345" s="230"/>
      <c r="M345" s="231"/>
      <c r="N345" s="232"/>
      <c r="O345" s="232"/>
      <c r="P345" s="232"/>
      <c r="Q345" s="232"/>
      <c r="R345" s="232"/>
      <c r="S345" s="232"/>
      <c r="T345" s="233"/>
      <c r="AT345" s="234" t="s">
        <v>163</v>
      </c>
      <c r="AU345" s="234" t="s">
        <v>87</v>
      </c>
      <c r="AV345" s="14" t="s">
        <v>8</v>
      </c>
      <c r="AW345" s="14" t="s">
        <v>33</v>
      </c>
      <c r="AX345" s="14" t="s">
        <v>77</v>
      </c>
      <c r="AY345" s="234" t="s">
        <v>154</v>
      </c>
    </row>
    <row r="346" spans="1:65" s="13" customFormat="1" ht="11.25">
      <c r="B346" s="203"/>
      <c r="C346" s="204"/>
      <c r="D346" s="205" t="s">
        <v>163</v>
      </c>
      <c r="E346" s="206" t="s">
        <v>1</v>
      </c>
      <c r="F346" s="207" t="s">
        <v>486</v>
      </c>
      <c r="G346" s="204"/>
      <c r="H346" s="208">
        <v>25.75</v>
      </c>
      <c r="I346" s="209"/>
      <c r="J346" s="204"/>
      <c r="K346" s="204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163</v>
      </c>
      <c r="AU346" s="214" t="s">
        <v>87</v>
      </c>
      <c r="AV346" s="13" t="s">
        <v>87</v>
      </c>
      <c r="AW346" s="13" t="s">
        <v>33</v>
      </c>
      <c r="AX346" s="13" t="s">
        <v>77</v>
      </c>
      <c r="AY346" s="214" t="s">
        <v>154</v>
      </c>
    </row>
    <row r="347" spans="1:65" s="13" customFormat="1" ht="11.25">
      <c r="B347" s="203"/>
      <c r="C347" s="204"/>
      <c r="D347" s="205" t="s">
        <v>163</v>
      </c>
      <c r="E347" s="206" t="s">
        <v>1</v>
      </c>
      <c r="F347" s="207" t="s">
        <v>487</v>
      </c>
      <c r="G347" s="204"/>
      <c r="H347" s="208">
        <v>100.608</v>
      </c>
      <c r="I347" s="209"/>
      <c r="J347" s="204"/>
      <c r="K347" s="204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163</v>
      </c>
      <c r="AU347" s="214" t="s">
        <v>87</v>
      </c>
      <c r="AV347" s="13" t="s">
        <v>87</v>
      </c>
      <c r="AW347" s="13" t="s">
        <v>33</v>
      </c>
      <c r="AX347" s="13" t="s">
        <v>77</v>
      </c>
      <c r="AY347" s="214" t="s">
        <v>154</v>
      </c>
    </row>
    <row r="348" spans="1:65" s="13" customFormat="1" ht="11.25">
      <c r="B348" s="203"/>
      <c r="C348" s="204"/>
      <c r="D348" s="205" t="s">
        <v>163</v>
      </c>
      <c r="E348" s="206" t="s">
        <v>1</v>
      </c>
      <c r="F348" s="207" t="s">
        <v>1346</v>
      </c>
      <c r="G348" s="204"/>
      <c r="H348" s="208">
        <v>32.015999999999998</v>
      </c>
      <c r="I348" s="209"/>
      <c r="J348" s="204"/>
      <c r="K348" s="204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163</v>
      </c>
      <c r="AU348" s="214" t="s">
        <v>87</v>
      </c>
      <c r="AV348" s="13" t="s">
        <v>87</v>
      </c>
      <c r="AW348" s="13" t="s">
        <v>33</v>
      </c>
      <c r="AX348" s="13" t="s">
        <v>77</v>
      </c>
      <c r="AY348" s="214" t="s">
        <v>154</v>
      </c>
    </row>
    <row r="349" spans="1:65" s="13" customFormat="1" ht="11.25">
      <c r="B349" s="203"/>
      <c r="C349" s="204"/>
      <c r="D349" s="205" t="s">
        <v>163</v>
      </c>
      <c r="E349" s="206" t="s">
        <v>1</v>
      </c>
      <c r="F349" s="207" t="s">
        <v>489</v>
      </c>
      <c r="G349" s="204"/>
      <c r="H349" s="208">
        <v>8.1720000000000006</v>
      </c>
      <c r="I349" s="209"/>
      <c r="J349" s="204"/>
      <c r="K349" s="204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163</v>
      </c>
      <c r="AU349" s="214" t="s">
        <v>87</v>
      </c>
      <c r="AV349" s="13" t="s">
        <v>87</v>
      </c>
      <c r="AW349" s="13" t="s">
        <v>33</v>
      </c>
      <c r="AX349" s="13" t="s">
        <v>77</v>
      </c>
      <c r="AY349" s="214" t="s">
        <v>154</v>
      </c>
    </row>
    <row r="350" spans="1:65" s="13" customFormat="1" ht="11.25">
      <c r="B350" s="203"/>
      <c r="C350" s="204"/>
      <c r="D350" s="205" t="s">
        <v>163</v>
      </c>
      <c r="E350" s="206" t="s">
        <v>1</v>
      </c>
      <c r="F350" s="207" t="s">
        <v>490</v>
      </c>
      <c r="G350" s="204"/>
      <c r="H350" s="208">
        <v>1.9019999999999999</v>
      </c>
      <c r="I350" s="209"/>
      <c r="J350" s="204"/>
      <c r="K350" s="204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163</v>
      </c>
      <c r="AU350" s="214" t="s">
        <v>87</v>
      </c>
      <c r="AV350" s="13" t="s">
        <v>87</v>
      </c>
      <c r="AW350" s="13" t="s">
        <v>33</v>
      </c>
      <c r="AX350" s="13" t="s">
        <v>77</v>
      </c>
      <c r="AY350" s="214" t="s">
        <v>154</v>
      </c>
    </row>
    <row r="351" spans="1:65" s="2" customFormat="1" ht="16.5" customHeight="1">
      <c r="A351" s="33"/>
      <c r="B351" s="34"/>
      <c r="C351" s="190" t="s">
        <v>496</v>
      </c>
      <c r="D351" s="190" t="s">
        <v>156</v>
      </c>
      <c r="E351" s="191" t="s">
        <v>492</v>
      </c>
      <c r="F351" s="192" t="s">
        <v>493</v>
      </c>
      <c r="G351" s="193" t="s">
        <v>224</v>
      </c>
      <c r="H351" s="194">
        <v>31.46</v>
      </c>
      <c r="I351" s="195"/>
      <c r="J351" s="196">
        <f>ROUND(I351*H351,0)</f>
        <v>0</v>
      </c>
      <c r="K351" s="192" t="s">
        <v>1</v>
      </c>
      <c r="L351" s="38"/>
      <c r="M351" s="197" t="s">
        <v>1</v>
      </c>
      <c r="N351" s="198" t="s">
        <v>43</v>
      </c>
      <c r="O351" s="70"/>
      <c r="P351" s="199">
        <f>O351*H351</f>
        <v>0</v>
      </c>
      <c r="Q351" s="199">
        <v>0</v>
      </c>
      <c r="R351" s="199">
        <f>Q351*H351</f>
        <v>0</v>
      </c>
      <c r="S351" s="199">
        <v>0</v>
      </c>
      <c r="T351" s="200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01" t="s">
        <v>161</v>
      </c>
      <c r="AT351" s="201" t="s">
        <v>156</v>
      </c>
      <c r="AU351" s="201" t="s">
        <v>87</v>
      </c>
      <c r="AY351" s="16" t="s">
        <v>154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16" t="s">
        <v>87</v>
      </c>
      <c r="BK351" s="202">
        <f>ROUND(I351*H351,0)</f>
        <v>0</v>
      </c>
      <c r="BL351" s="16" t="s">
        <v>161</v>
      </c>
      <c r="BM351" s="201" t="s">
        <v>494</v>
      </c>
    </row>
    <row r="352" spans="1:65" s="13" customFormat="1" ht="11.25">
      <c r="B352" s="203"/>
      <c r="C352" s="204"/>
      <c r="D352" s="205" t="s">
        <v>163</v>
      </c>
      <c r="E352" s="206" t="s">
        <v>1</v>
      </c>
      <c r="F352" s="207" t="s">
        <v>1347</v>
      </c>
      <c r="G352" s="204"/>
      <c r="H352" s="208">
        <v>31.46</v>
      </c>
      <c r="I352" s="209"/>
      <c r="J352" s="204"/>
      <c r="K352" s="204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163</v>
      </c>
      <c r="AU352" s="214" t="s">
        <v>87</v>
      </c>
      <c r="AV352" s="13" t="s">
        <v>87</v>
      </c>
      <c r="AW352" s="13" t="s">
        <v>33</v>
      </c>
      <c r="AX352" s="13" t="s">
        <v>77</v>
      </c>
      <c r="AY352" s="214" t="s">
        <v>154</v>
      </c>
    </row>
    <row r="353" spans="1:65" s="2" customFormat="1" ht="16.5" customHeight="1">
      <c r="A353" s="33"/>
      <c r="B353" s="34"/>
      <c r="C353" s="190" t="s">
        <v>507</v>
      </c>
      <c r="D353" s="190" t="s">
        <v>156</v>
      </c>
      <c r="E353" s="191" t="s">
        <v>497</v>
      </c>
      <c r="F353" s="192" t="s">
        <v>498</v>
      </c>
      <c r="G353" s="193" t="s">
        <v>198</v>
      </c>
      <c r="H353" s="194">
        <v>384.185</v>
      </c>
      <c r="I353" s="195"/>
      <c r="J353" s="196">
        <f>ROUND(I353*H353,0)</f>
        <v>0</v>
      </c>
      <c r="K353" s="192" t="s">
        <v>160</v>
      </c>
      <c r="L353" s="38"/>
      <c r="M353" s="197" t="s">
        <v>1</v>
      </c>
      <c r="N353" s="198" t="s">
        <v>43</v>
      </c>
      <c r="O353" s="70"/>
      <c r="P353" s="199">
        <f>O353*H353</f>
        <v>0</v>
      </c>
      <c r="Q353" s="199">
        <v>0</v>
      </c>
      <c r="R353" s="199">
        <f>Q353*H353</f>
        <v>0</v>
      </c>
      <c r="S353" s="199">
        <v>0</v>
      </c>
      <c r="T353" s="200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01" t="s">
        <v>161</v>
      </c>
      <c r="AT353" s="201" t="s">
        <v>156</v>
      </c>
      <c r="AU353" s="201" t="s">
        <v>87</v>
      </c>
      <c r="AY353" s="16" t="s">
        <v>154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16" t="s">
        <v>87</v>
      </c>
      <c r="BK353" s="202">
        <f>ROUND(I353*H353,0)</f>
        <v>0</v>
      </c>
      <c r="BL353" s="16" t="s">
        <v>161</v>
      </c>
      <c r="BM353" s="201" t="s">
        <v>499</v>
      </c>
    </row>
    <row r="354" spans="1:65" s="13" customFormat="1" ht="11.25">
      <c r="B354" s="203"/>
      <c r="C354" s="204"/>
      <c r="D354" s="205" t="s">
        <v>163</v>
      </c>
      <c r="E354" s="206" t="s">
        <v>1</v>
      </c>
      <c r="F354" s="207" t="s">
        <v>500</v>
      </c>
      <c r="G354" s="204"/>
      <c r="H354" s="208">
        <v>208.89599999999999</v>
      </c>
      <c r="I354" s="209"/>
      <c r="J354" s="204"/>
      <c r="K354" s="204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163</v>
      </c>
      <c r="AU354" s="214" t="s">
        <v>87</v>
      </c>
      <c r="AV354" s="13" t="s">
        <v>87</v>
      </c>
      <c r="AW354" s="13" t="s">
        <v>33</v>
      </c>
      <c r="AX354" s="13" t="s">
        <v>77</v>
      </c>
      <c r="AY354" s="214" t="s">
        <v>154</v>
      </c>
    </row>
    <row r="355" spans="1:65" s="13" customFormat="1" ht="11.25">
      <c r="B355" s="203"/>
      <c r="C355" s="204"/>
      <c r="D355" s="205" t="s">
        <v>163</v>
      </c>
      <c r="E355" s="206" t="s">
        <v>1</v>
      </c>
      <c r="F355" s="207" t="s">
        <v>1348</v>
      </c>
      <c r="G355" s="204"/>
      <c r="H355" s="208">
        <v>52.991999999999997</v>
      </c>
      <c r="I355" s="209"/>
      <c r="J355" s="204"/>
      <c r="K355" s="204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163</v>
      </c>
      <c r="AU355" s="214" t="s">
        <v>87</v>
      </c>
      <c r="AV355" s="13" t="s">
        <v>87</v>
      </c>
      <c r="AW355" s="13" t="s">
        <v>33</v>
      </c>
      <c r="AX355" s="13" t="s">
        <v>77</v>
      </c>
      <c r="AY355" s="214" t="s">
        <v>154</v>
      </c>
    </row>
    <row r="356" spans="1:65" s="13" customFormat="1" ht="11.25">
      <c r="B356" s="203"/>
      <c r="C356" s="204"/>
      <c r="D356" s="205" t="s">
        <v>163</v>
      </c>
      <c r="E356" s="206" t="s">
        <v>1</v>
      </c>
      <c r="F356" s="207" t="s">
        <v>502</v>
      </c>
      <c r="G356" s="204"/>
      <c r="H356" s="208">
        <v>13.391999999999999</v>
      </c>
      <c r="I356" s="209"/>
      <c r="J356" s="204"/>
      <c r="K356" s="204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163</v>
      </c>
      <c r="AU356" s="214" t="s">
        <v>87</v>
      </c>
      <c r="AV356" s="13" t="s">
        <v>87</v>
      </c>
      <c r="AW356" s="13" t="s">
        <v>33</v>
      </c>
      <c r="AX356" s="13" t="s">
        <v>77</v>
      </c>
      <c r="AY356" s="214" t="s">
        <v>154</v>
      </c>
    </row>
    <row r="357" spans="1:65" s="13" customFormat="1" ht="11.25">
      <c r="B357" s="203"/>
      <c r="C357" s="204"/>
      <c r="D357" s="205" t="s">
        <v>163</v>
      </c>
      <c r="E357" s="206" t="s">
        <v>1</v>
      </c>
      <c r="F357" s="207" t="s">
        <v>503</v>
      </c>
      <c r="G357" s="204"/>
      <c r="H357" s="208">
        <v>4.181</v>
      </c>
      <c r="I357" s="209"/>
      <c r="J357" s="204"/>
      <c r="K357" s="204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163</v>
      </c>
      <c r="AU357" s="214" t="s">
        <v>87</v>
      </c>
      <c r="AV357" s="13" t="s">
        <v>87</v>
      </c>
      <c r="AW357" s="13" t="s">
        <v>33</v>
      </c>
      <c r="AX357" s="13" t="s">
        <v>77</v>
      </c>
      <c r="AY357" s="214" t="s">
        <v>154</v>
      </c>
    </row>
    <row r="358" spans="1:65" s="13" customFormat="1" ht="11.25">
      <c r="B358" s="203"/>
      <c r="C358" s="204"/>
      <c r="D358" s="205" t="s">
        <v>163</v>
      </c>
      <c r="E358" s="206" t="s">
        <v>1</v>
      </c>
      <c r="F358" s="207" t="s">
        <v>504</v>
      </c>
      <c r="G358" s="204"/>
      <c r="H358" s="208">
        <v>71.662000000000006</v>
      </c>
      <c r="I358" s="209"/>
      <c r="J358" s="204"/>
      <c r="K358" s="204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163</v>
      </c>
      <c r="AU358" s="214" t="s">
        <v>87</v>
      </c>
      <c r="AV358" s="13" t="s">
        <v>87</v>
      </c>
      <c r="AW358" s="13" t="s">
        <v>33</v>
      </c>
      <c r="AX358" s="13" t="s">
        <v>77</v>
      </c>
      <c r="AY358" s="214" t="s">
        <v>154</v>
      </c>
    </row>
    <row r="359" spans="1:65" s="13" customFormat="1" ht="11.25">
      <c r="B359" s="203"/>
      <c r="C359" s="204"/>
      <c r="D359" s="205" t="s">
        <v>163</v>
      </c>
      <c r="E359" s="206" t="s">
        <v>1</v>
      </c>
      <c r="F359" s="207" t="s">
        <v>505</v>
      </c>
      <c r="G359" s="204"/>
      <c r="H359" s="208">
        <v>22.32</v>
      </c>
      <c r="I359" s="209"/>
      <c r="J359" s="204"/>
      <c r="K359" s="204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163</v>
      </c>
      <c r="AU359" s="214" t="s">
        <v>87</v>
      </c>
      <c r="AV359" s="13" t="s">
        <v>87</v>
      </c>
      <c r="AW359" s="13" t="s">
        <v>33</v>
      </c>
      <c r="AX359" s="13" t="s">
        <v>77</v>
      </c>
      <c r="AY359" s="214" t="s">
        <v>154</v>
      </c>
    </row>
    <row r="360" spans="1:65" s="13" customFormat="1" ht="11.25">
      <c r="B360" s="203"/>
      <c r="C360" s="204"/>
      <c r="D360" s="205" t="s">
        <v>163</v>
      </c>
      <c r="E360" s="206" t="s">
        <v>1</v>
      </c>
      <c r="F360" s="207" t="s">
        <v>506</v>
      </c>
      <c r="G360" s="204"/>
      <c r="H360" s="208">
        <v>10.742000000000001</v>
      </c>
      <c r="I360" s="209"/>
      <c r="J360" s="204"/>
      <c r="K360" s="204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163</v>
      </c>
      <c r="AU360" s="214" t="s">
        <v>87</v>
      </c>
      <c r="AV360" s="13" t="s">
        <v>87</v>
      </c>
      <c r="AW360" s="13" t="s">
        <v>33</v>
      </c>
      <c r="AX360" s="13" t="s">
        <v>77</v>
      </c>
      <c r="AY360" s="214" t="s">
        <v>154</v>
      </c>
    </row>
    <row r="361" spans="1:65" s="2" customFormat="1" ht="16.5" customHeight="1">
      <c r="A361" s="33"/>
      <c r="B361" s="34"/>
      <c r="C361" s="190" t="s">
        <v>514</v>
      </c>
      <c r="D361" s="190" t="s">
        <v>156</v>
      </c>
      <c r="E361" s="191" t="s">
        <v>508</v>
      </c>
      <c r="F361" s="192" t="s">
        <v>509</v>
      </c>
      <c r="G361" s="193" t="s">
        <v>198</v>
      </c>
      <c r="H361" s="194">
        <v>1690.133</v>
      </c>
      <c r="I361" s="195"/>
      <c r="J361" s="196">
        <f>ROUND(I361*H361,0)</f>
        <v>0</v>
      </c>
      <c r="K361" s="192" t="s">
        <v>160</v>
      </c>
      <c r="L361" s="38"/>
      <c r="M361" s="197" t="s">
        <v>1</v>
      </c>
      <c r="N361" s="198" t="s">
        <v>43</v>
      </c>
      <c r="O361" s="70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01" t="s">
        <v>161</v>
      </c>
      <c r="AT361" s="201" t="s">
        <v>156</v>
      </c>
      <c r="AU361" s="201" t="s">
        <v>87</v>
      </c>
      <c r="AY361" s="16" t="s">
        <v>154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16" t="s">
        <v>87</v>
      </c>
      <c r="BK361" s="202">
        <f>ROUND(I361*H361,0)</f>
        <v>0</v>
      </c>
      <c r="BL361" s="16" t="s">
        <v>161</v>
      </c>
      <c r="BM361" s="201" t="s">
        <v>510</v>
      </c>
    </row>
    <row r="362" spans="1:65" s="13" customFormat="1" ht="11.25">
      <c r="B362" s="203"/>
      <c r="C362" s="204"/>
      <c r="D362" s="205" t="s">
        <v>163</v>
      </c>
      <c r="E362" s="206" t="s">
        <v>1</v>
      </c>
      <c r="F362" s="207" t="s">
        <v>511</v>
      </c>
      <c r="G362" s="204"/>
      <c r="H362" s="208">
        <v>65.792000000000002</v>
      </c>
      <c r="I362" s="209"/>
      <c r="J362" s="204"/>
      <c r="K362" s="204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163</v>
      </c>
      <c r="AU362" s="214" t="s">
        <v>87</v>
      </c>
      <c r="AV362" s="13" t="s">
        <v>87</v>
      </c>
      <c r="AW362" s="13" t="s">
        <v>33</v>
      </c>
      <c r="AX362" s="13" t="s">
        <v>77</v>
      </c>
      <c r="AY362" s="214" t="s">
        <v>154</v>
      </c>
    </row>
    <row r="363" spans="1:65" s="13" customFormat="1" ht="11.25">
      <c r="B363" s="203"/>
      <c r="C363" s="204"/>
      <c r="D363" s="205" t="s">
        <v>163</v>
      </c>
      <c r="E363" s="206" t="s">
        <v>1</v>
      </c>
      <c r="F363" s="207" t="s">
        <v>264</v>
      </c>
      <c r="G363" s="204"/>
      <c r="H363" s="208">
        <v>7.41</v>
      </c>
      <c r="I363" s="209"/>
      <c r="J363" s="204"/>
      <c r="K363" s="204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163</v>
      </c>
      <c r="AU363" s="214" t="s">
        <v>87</v>
      </c>
      <c r="AV363" s="13" t="s">
        <v>87</v>
      </c>
      <c r="AW363" s="13" t="s">
        <v>33</v>
      </c>
      <c r="AX363" s="13" t="s">
        <v>77</v>
      </c>
      <c r="AY363" s="214" t="s">
        <v>154</v>
      </c>
    </row>
    <row r="364" spans="1:65" s="13" customFormat="1" ht="11.25">
      <c r="B364" s="203"/>
      <c r="C364" s="204"/>
      <c r="D364" s="205" t="s">
        <v>163</v>
      </c>
      <c r="E364" s="206" t="s">
        <v>1</v>
      </c>
      <c r="F364" s="207" t="s">
        <v>1323</v>
      </c>
      <c r="G364" s="204"/>
      <c r="H364" s="208">
        <v>239.58</v>
      </c>
      <c r="I364" s="209"/>
      <c r="J364" s="204"/>
      <c r="K364" s="204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163</v>
      </c>
      <c r="AU364" s="214" t="s">
        <v>87</v>
      </c>
      <c r="AV364" s="13" t="s">
        <v>87</v>
      </c>
      <c r="AW364" s="13" t="s">
        <v>33</v>
      </c>
      <c r="AX364" s="13" t="s">
        <v>77</v>
      </c>
      <c r="AY364" s="214" t="s">
        <v>154</v>
      </c>
    </row>
    <row r="365" spans="1:65" s="13" customFormat="1" ht="11.25">
      <c r="B365" s="203"/>
      <c r="C365" s="204"/>
      <c r="D365" s="205" t="s">
        <v>163</v>
      </c>
      <c r="E365" s="206" t="s">
        <v>1</v>
      </c>
      <c r="F365" s="207" t="s">
        <v>292</v>
      </c>
      <c r="G365" s="204"/>
      <c r="H365" s="208">
        <v>-2.121</v>
      </c>
      <c r="I365" s="209"/>
      <c r="J365" s="204"/>
      <c r="K365" s="204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163</v>
      </c>
      <c r="AU365" s="214" t="s">
        <v>87</v>
      </c>
      <c r="AV365" s="13" t="s">
        <v>87</v>
      </c>
      <c r="AW365" s="13" t="s">
        <v>33</v>
      </c>
      <c r="AX365" s="13" t="s">
        <v>77</v>
      </c>
      <c r="AY365" s="214" t="s">
        <v>154</v>
      </c>
    </row>
    <row r="366" spans="1:65" s="13" customFormat="1" ht="11.25">
      <c r="B366" s="203"/>
      <c r="C366" s="204"/>
      <c r="D366" s="205" t="s">
        <v>163</v>
      </c>
      <c r="E366" s="206" t="s">
        <v>1</v>
      </c>
      <c r="F366" s="207" t="s">
        <v>293</v>
      </c>
      <c r="G366" s="204"/>
      <c r="H366" s="208">
        <v>-22.32</v>
      </c>
      <c r="I366" s="209"/>
      <c r="J366" s="204"/>
      <c r="K366" s="204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163</v>
      </c>
      <c r="AU366" s="214" t="s">
        <v>87</v>
      </c>
      <c r="AV366" s="13" t="s">
        <v>87</v>
      </c>
      <c r="AW366" s="13" t="s">
        <v>33</v>
      </c>
      <c r="AX366" s="13" t="s">
        <v>77</v>
      </c>
      <c r="AY366" s="214" t="s">
        <v>154</v>
      </c>
    </row>
    <row r="367" spans="1:65" s="13" customFormat="1" ht="11.25">
      <c r="B367" s="203"/>
      <c r="C367" s="204"/>
      <c r="D367" s="205" t="s">
        <v>163</v>
      </c>
      <c r="E367" s="206" t="s">
        <v>1</v>
      </c>
      <c r="F367" s="207" t="s">
        <v>294</v>
      </c>
      <c r="G367" s="204"/>
      <c r="H367" s="208">
        <v>17.055</v>
      </c>
      <c r="I367" s="209"/>
      <c r="J367" s="204"/>
      <c r="K367" s="204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163</v>
      </c>
      <c r="AU367" s="214" t="s">
        <v>87</v>
      </c>
      <c r="AV367" s="13" t="s">
        <v>87</v>
      </c>
      <c r="AW367" s="13" t="s">
        <v>33</v>
      </c>
      <c r="AX367" s="13" t="s">
        <v>77</v>
      </c>
      <c r="AY367" s="214" t="s">
        <v>154</v>
      </c>
    </row>
    <row r="368" spans="1:65" s="13" customFormat="1" ht="11.25">
      <c r="B368" s="203"/>
      <c r="C368" s="204"/>
      <c r="D368" s="205" t="s">
        <v>163</v>
      </c>
      <c r="E368" s="206" t="s">
        <v>1</v>
      </c>
      <c r="F368" s="207" t="s">
        <v>465</v>
      </c>
      <c r="G368" s="204"/>
      <c r="H368" s="208">
        <v>1450.925</v>
      </c>
      <c r="I368" s="209"/>
      <c r="J368" s="204"/>
      <c r="K368" s="204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163</v>
      </c>
      <c r="AU368" s="214" t="s">
        <v>87</v>
      </c>
      <c r="AV368" s="13" t="s">
        <v>87</v>
      </c>
      <c r="AW368" s="13" t="s">
        <v>33</v>
      </c>
      <c r="AX368" s="13" t="s">
        <v>77</v>
      </c>
      <c r="AY368" s="214" t="s">
        <v>154</v>
      </c>
    </row>
    <row r="369" spans="2:51" s="13" customFormat="1" ht="11.25">
      <c r="B369" s="203"/>
      <c r="C369" s="204"/>
      <c r="D369" s="205" t="s">
        <v>163</v>
      </c>
      <c r="E369" s="206" t="s">
        <v>1</v>
      </c>
      <c r="F369" s="207" t="s">
        <v>1324</v>
      </c>
      <c r="G369" s="204"/>
      <c r="H369" s="208">
        <v>-12.36</v>
      </c>
      <c r="I369" s="209"/>
      <c r="J369" s="204"/>
      <c r="K369" s="204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163</v>
      </c>
      <c r="AU369" s="214" t="s">
        <v>87</v>
      </c>
      <c r="AV369" s="13" t="s">
        <v>87</v>
      </c>
      <c r="AW369" s="13" t="s">
        <v>33</v>
      </c>
      <c r="AX369" s="13" t="s">
        <v>77</v>
      </c>
      <c r="AY369" s="214" t="s">
        <v>154</v>
      </c>
    </row>
    <row r="370" spans="2:51" s="13" customFormat="1" ht="11.25">
      <c r="B370" s="203"/>
      <c r="C370" s="204"/>
      <c r="D370" s="205" t="s">
        <v>163</v>
      </c>
      <c r="E370" s="206" t="s">
        <v>1</v>
      </c>
      <c r="F370" s="207" t="s">
        <v>331</v>
      </c>
      <c r="G370" s="204"/>
      <c r="H370" s="208">
        <v>-136.10900000000001</v>
      </c>
      <c r="I370" s="209"/>
      <c r="J370" s="204"/>
      <c r="K370" s="204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163</v>
      </c>
      <c r="AU370" s="214" t="s">
        <v>87</v>
      </c>
      <c r="AV370" s="13" t="s">
        <v>87</v>
      </c>
      <c r="AW370" s="13" t="s">
        <v>33</v>
      </c>
      <c r="AX370" s="13" t="s">
        <v>77</v>
      </c>
      <c r="AY370" s="214" t="s">
        <v>154</v>
      </c>
    </row>
    <row r="371" spans="2:51" s="14" customFormat="1" ht="11.25">
      <c r="B371" s="225"/>
      <c r="C371" s="226"/>
      <c r="D371" s="205" t="s">
        <v>163</v>
      </c>
      <c r="E371" s="227" t="s">
        <v>1</v>
      </c>
      <c r="F371" s="228" t="s">
        <v>332</v>
      </c>
      <c r="G371" s="226"/>
      <c r="H371" s="227" t="s">
        <v>1</v>
      </c>
      <c r="I371" s="229"/>
      <c r="J371" s="226"/>
      <c r="K371" s="226"/>
      <c r="L371" s="230"/>
      <c r="M371" s="231"/>
      <c r="N371" s="232"/>
      <c r="O371" s="232"/>
      <c r="P371" s="232"/>
      <c r="Q371" s="232"/>
      <c r="R371" s="232"/>
      <c r="S371" s="232"/>
      <c r="T371" s="233"/>
      <c r="AT371" s="234" t="s">
        <v>163</v>
      </c>
      <c r="AU371" s="234" t="s">
        <v>87</v>
      </c>
      <c r="AV371" s="14" t="s">
        <v>8</v>
      </c>
      <c r="AW371" s="14" t="s">
        <v>33</v>
      </c>
      <c r="AX371" s="14" t="s">
        <v>77</v>
      </c>
      <c r="AY371" s="234" t="s">
        <v>154</v>
      </c>
    </row>
    <row r="372" spans="2:51" s="13" customFormat="1" ht="11.25">
      <c r="B372" s="203"/>
      <c r="C372" s="204"/>
      <c r="D372" s="205" t="s">
        <v>163</v>
      </c>
      <c r="E372" s="206" t="s">
        <v>1</v>
      </c>
      <c r="F372" s="207" t="s">
        <v>466</v>
      </c>
      <c r="G372" s="204"/>
      <c r="H372" s="208">
        <v>-215.04</v>
      </c>
      <c r="I372" s="209"/>
      <c r="J372" s="204"/>
      <c r="K372" s="204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163</v>
      </c>
      <c r="AU372" s="214" t="s">
        <v>87</v>
      </c>
      <c r="AV372" s="13" t="s">
        <v>87</v>
      </c>
      <c r="AW372" s="13" t="s">
        <v>33</v>
      </c>
      <c r="AX372" s="13" t="s">
        <v>77</v>
      </c>
      <c r="AY372" s="214" t="s">
        <v>154</v>
      </c>
    </row>
    <row r="373" spans="2:51" s="13" customFormat="1" ht="11.25">
      <c r="B373" s="203"/>
      <c r="C373" s="204"/>
      <c r="D373" s="205" t="s">
        <v>163</v>
      </c>
      <c r="E373" s="206" t="s">
        <v>1</v>
      </c>
      <c r="F373" s="207" t="s">
        <v>1343</v>
      </c>
      <c r="G373" s="204"/>
      <c r="H373" s="208">
        <v>-55.2</v>
      </c>
      <c r="I373" s="209"/>
      <c r="J373" s="204"/>
      <c r="K373" s="204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163</v>
      </c>
      <c r="AU373" s="214" t="s">
        <v>87</v>
      </c>
      <c r="AV373" s="13" t="s">
        <v>87</v>
      </c>
      <c r="AW373" s="13" t="s">
        <v>33</v>
      </c>
      <c r="AX373" s="13" t="s">
        <v>77</v>
      </c>
      <c r="AY373" s="214" t="s">
        <v>154</v>
      </c>
    </row>
    <row r="374" spans="2:51" s="13" customFormat="1" ht="11.25">
      <c r="B374" s="203"/>
      <c r="C374" s="204"/>
      <c r="D374" s="205" t="s">
        <v>163</v>
      </c>
      <c r="E374" s="206" t="s">
        <v>1</v>
      </c>
      <c r="F374" s="207" t="s">
        <v>468</v>
      </c>
      <c r="G374" s="204"/>
      <c r="H374" s="208">
        <v>-13.95</v>
      </c>
      <c r="I374" s="209"/>
      <c r="J374" s="204"/>
      <c r="K374" s="204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163</v>
      </c>
      <c r="AU374" s="214" t="s">
        <v>87</v>
      </c>
      <c r="AV374" s="13" t="s">
        <v>87</v>
      </c>
      <c r="AW374" s="13" t="s">
        <v>33</v>
      </c>
      <c r="AX374" s="13" t="s">
        <v>77</v>
      </c>
      <c r="AY374" s="214" t="s">
        <v>154</v>
      </c>
    </row>
    <row r="375" spans="2:51" s="13" customFormat="1" ht="11.25">
      <c r="B375" s="203"/>
      <c r="C375" s="204"/>
      <c r="D375" s="205" t="s">
        <v>163</v>
      </c>
      <c r="E375" s="206" t="s">
        <v>1</v>
      </c>
      <c r="F375" s="207" t="s">
        <v>469</v>
      </c>
      <c r="G375" s="204"/>
      <c r="H375" s="208">
        <v>-2.2469999999999999</v>
      </c>
      <c r="I375" s="209"/>
      <c r="J375" s="204"/>
      <c r="K375" s="204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163</v>
      </c>
      <c r="AU375" s="214" t="s">
        <v>87</v>
      </c>
      <c r="AV375" s="13" t="s">
        <v>87</v>
      </c>
      <c r="AW375" s="13" t="s">
        <v>33</v>
      </c>
      <c r="AX375" s="13" t="s">
        <v>77</v>
      </c>
      <c r="AY375" s="214" t="s">
        <v>154</v>
      </c>
    </row>
    <row r="376" spans="2:51" s="13" customFormat="1" ht="11.25">
      <c r="B376" s="203"/>
      <c r="C376" s="204"/>
      <c r="D376" s="205" t="s">
        <v>163</v>
      </c>
      <c r="E376" s="206" t="s">
        <v>1</v>
      </c>
      <c r="F376" s="207" t="s">
        <v>304</v>
      </c>
      <c r="G376" s="204"/>
      <c r="H376" s="208">
        <v>13.218999999999999</v>
      </c>
      <c r="I376" s="209"/>
      <c r="J376" s="204"/>
      <c r="K376" s="204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163</v>
      </c>
      <c r="AU376" s="214" t="s">
        <v>87</v>
      </c>
      <c r="AV376" s="13" t="s">
        <v>87</v>
      </c>
      <c r="AW376" s="13" t="s">
        <v>33</v>
      </c>
      <c r="AX376" s="13" t="s">
        <v>77</v>
      </c>
      <c r="AY376" s="214" t="s">
        <v>154</v>
      </c>
    </row>
    <row r="377" spans="2:51" s="13" customFormat="1" ht="11.25">
      <c r="B377" s="203"/>
      <c r="C377" s="204"/>
      <c r="D377" s="205" t="s">
        <v>163</v>
      </c>
      <c r="E377" s="206" t="s">
        <v>1</v>
      </c>
      <c r="F377" s="207" t="s">
        <v>315</v>
      </c>
      <c r="G377" s="204"/>
      <c r="H377" s="208">
        <v>51.985999999999997</v>
      </c>
      <c r="I377" s="209"/>
      <c r="J377" s="204"/>
      <c r="K377" s="204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163</v>
      </c>
      <c r="AU377" s="214" t="s">
        <v>87</v>
      </c>
      <c r="AV377" s="13" t="s">
        <v>87</v>
      </c>
      <c r="AW377" s="13" t="s">
        <v>33</v>
      </c>
      <c r="AX377" s="13" t="s">
        <v>77</v>
      </c>
      <c r="AY377" s="214" t="s">
        <v>154</v>
      </c>
    </row>
    <row r="378" spans="2:51" s="13" customFormat="1" ht="11.25">
      <c r="B378" s="203"/>
      <c r="C378" s="204"/>
      <c r="D378" s="205" t="s">
        <v>163</v>
      </c>
      <c r="E378" s="206" t="s">
        <v>1</v>
      </c>
      <c r="F378" s="207" t="s">
        <v>316</v>
      </c>
      <c r="G378" s="204"/>
      <c r="H378" s="208">
        <v>46.753999999999998</v>
      </c>
      <c r="I378" s="209"/>
      <c r="J378" s="204"/>
      <c r="K378" s="204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163</v>
      </c>
      <c r="AU378" s="214" t="s">
        <v>87</v>
      </c>
      <c r="AV378" s="13" t="s">
        <v>87</v>
      </c>
      <c r="AW378" s="13" t="s">
        <v>33</v>
      </c>
      <c r="AX378" s="13" t="s">
        <v>77</v>
      </c>
      <c r="AY378" s="214" t="s">
        <v>154</v>
      </c>
    </row>
    <row r="379" spans="2:51" s="13" customFormat="1" ht="11.25">
      <c r="B379" s="203"/>
      <c r="C379" s="204"/>
      <c r="D379" s="205" t="s">
        <v>163</v>
      </c>
      <c r="E379" s="206" t="s">
        <v>1</v>
      </c>
      <c r="F379" s="207" t="s">
        <v>317</v>
      </c>
      <c r="G379" s="204"/>
      <c r="H379" s="208">
        <v>46.753999999999998</v>
      </c>
      <c r="I379" s="209"/>
      <c r="J379" s="204"/>
      <c r="K379" s="204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163</v>
      </c>
      <c r="AU379" s="214" t="s">
        <v>87</v>
      </c>
      <c r="AV379" s="13" t="s">
        <v>87</v>
      </c>
      <c r="AW379" s="13" t="s">
        <v>33</v>
      </c>
      <c r="AX379" s="13" t="s">
        <v>77</v>
      </c>
      <c r="AY379" s="214" t="s">
        <v>154</v>
      </c>
    </row>
    <row r="380" spans="2:51" s="14" customFormat="1" ht="11.25">
      <c r="B380" s="225"/>
      <c r="C380" s="226"/>
      <c r="D380" s="205" t="s">
        <v>163</v>
      </c>
      <c r="E380" s="227" t="s">
        <v>1</v>
      </c>
      <c r="F380" s="228" t="s">
        <v>470</v>
      </c>
      <c r="G380" s="226"/>
      <c r="H380" s="227" t="s">
        <v>1</v>
      </c>
      <c r="I380" s="229"/>
      <c r="J380" s="226"/>
      <c r="K380" s="226"/>
      <c r="L380" s="230"/>
      <c r="M380" s="231"/>
      <c r="N380" s="232"/>
      <c r="O380" s="232"/>
      <c r="P380" s="232"/>
      <c r="Q380" s="232"/>
      <c r="R380" s="232"/>
      <c r="S380" s="232"/>
      <c r="T380" s="233"/>
      <c r="AT380" s="234" t="s">
        <v>163</v>
      </c>
      <c r="AU380" s="234" t="s">
        <v>87</v>
      </c>
      <c r="AV380" s="14" t="s">
        <v>8</v>
      </c>
      <c r="AW380" s="14" t="s">
        <v>33</v>
      </c>
      <c r="AX380" s="14" t="s">
        <v>77</v>
      </c>
      <c r="AY380" s="234" t="s">
        <v>154</v>
      </c>
    </row>
    <row r="381" spans="2:51" s="13" customFormat="1" ht="11.25">
      <c r="B381" s="203"/>
      <c r="C381" s="204"/>
      <c r="D381" s="205" t="s">
        <v>163</v>
      </c>
      <c r="E381" s="206" t="s">
        <v>1</v>
      </c>
      <c r="F381" s="207" t="s">
        <v>471</v>
      </c>
      <c r="G381" s="204"/>
      <c r="H381" s="208">
        <v>138.65600000000001</v>
      </c>
      <c r="I381" s="209"/>
      <c r="J381" s="204"/>
      <c r="K381" s="204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163</v>
      </c>
      <c r="AU381" s="214" t="s">
        <v>87</v>
      </c>
      <c r="AV381" s="13" t="s">
        <v>87</v>
      </c>
      <c r="AW381" s="13" t="s">
        <v>33</v>
      </c>
      <c r="AX381" s="13" t="s">
        <v>77</v>
      </c>
      <c r="AY381" s="214" t="s">
        <v>154</v>
      </c>
    </row>
    <row r="382" spans="2:51" s="13" customFormat="1" ht="11.25">
      <c r="B382" s="203"/>
      <c r="C382" s="204"/>
      <c r="D382" s="205" t="s">
        <v>163</v>
      </c>
      <c r="E382" s="206" t="s">
        <v>1</v>
      </c>
      <c r="F382" s="207" t="s">
        <v>472</v>
      </c>
      <c r="G382" s="204"/>
      <c r="H382" s="208">
        <v>50.304000000000002</v>
      </c>
      <c r="I382" s="209"/>
      <c r="J382" s="204"/>
      <c r="K382" s="204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163</v>
      </c>
      <c r="AU382" s="214" t="s">
        <v>87</v>
      </c>
      <c r="AV382" s="13" t="s">
        <v>87</v>
      </c>
      <c r="AW382" s="13" t="s">
        <v>33</v>
      </c>
      <c r="AX382" s="13" t="s">
        <v>77</v>
      </c>
      <c r="AY382" s="214" t="s">
        <v>154</v>
      </c>
    </row>
    <row r="383" spans="2:51" s="13" customFormat="1" ht="11.25">
      <c r="B383" s="203"/>
      <c r="C383" s="204"/>
      <c r="D383" s="205" t="s">
        <v>163</v>
      </c>
      <c r="E383" s="206" t="s">
        <v>1</v>
      </c>
      <c r="F383" s="207" t="s">
        <v>1344</v>
      </c>
      <c r="G383" s="204"/>
      <c r="H383" s="208">
        <v>16.007999999999999</v>
      </c>
      <c r="I383" s="209"/>
      <c r="J383" s="204"/>
      <c r="K383" s="204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163</v>
      </c>
      <c r="AU383" s="214" t="s">
        <v>87</v>
      </c>
      <c r="AV383" s="13" t="s">
        <v>87</v>
      </c>
      <c r="AW383" s="13" t="s">
        <v>33</v>
      </c>
      <c r="AX383" s="13" t="s">
        <v>77</v>
      </c>
      <c r="AY383" s="214" t="s">
        <v>154</v>
      </c>
    </row>
    <row r="384" spans="2:51" s="13" customFormat="1" ht="11.25">
      <c r="B384" s="203"/>
      <c r="C384" s="204"/>
      <c r="D384" s="205" t="s">
        <v>163</v>
      </c>
      <c r="E384" s="206" t="s">
        <v>1</v>
      </c>
      <c r="F384" s="207" t="s">
        <v>474</v>
      </c>
      <c r="G384" s="204"/>
      <c r="H384" s="208">
        <v>4.0860000000000003</v>
      </c>
      <c r="I384" s="209"/>
      <c r="J384" s="204"/>
      <c r="K384" s="204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163</v>
      </c>
      <c r="AU384" s="214" t="s">
        <v>87</v>
      </c>
      <c r="AV384" s="13" t="s">
        <v>87</v>
      </c>
      <c r="AW384" s="13" t="s">
        <v>33</v>
      </c>
      <c r="AX384" s="13" t="s">
        <v>77</v>
      </c>
      <c r="AY384" s="214" t="s">
        <v>154</v>
      </c>
    </row>
    <row r="385" spans="1:65" s="13" customFormat="1" ht="11.25">
      <c r="B385" s="203"/>
      <c r="C385" s="204"/>
      <c r="D385" s="205" t="s">
        <v>163</v>
      </c>
      <c r="E385" s="206" t="s">
        <v>1</v>
      </c>
      <c r="F385" s="207" t="s">
        <v>475</v>
      </c>
      <c r="G385" s="204"/>
      <c r="H385" s="208">
        <v>0.95099999999999996</v>
      </c>
      <c r="I385" s="209"/>
      <c r="J385" s="204"/>
      <c r="K385" s="204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163</v>
      </c>
      <c r="AU385" s="214" t="s">
        <v>87</v>
      </c>
      <c r="AV385" s="13" t="s">
        <v>87</v>
      </c>
      <c r="AW385" s="13" t="s">
        <v>33</v>
      </c>
      <c r="AX385" s="13" t="s">
        <v>77</v>
      </c>
      <c r="AY385" s="214" t="s">
        <v>154</v>
      </c>
    </row>
    <row r="386" spans="1:65" s="12" customFormat="1" ht="22.9" customHeight="1">
      <c r="B386" s="174"/>
      <c r="C386" s="175"/>
      <c r="D386" s="176" t="s">
        <v>76</v>
      </c>
      <c r="E386" s="188" t="s">
        <v>512</v>
      </c>
      <c r="F386" s="188" t="s">
        <v>513</v>
      </c>
      <c r="G386" s="175"/>
      <c r="H386" s="175"/>
      <c r="I386" s="178"/>
      <c r="J386" s="189">
        <f>BK386</f>
        <v>0</v>
      </c>
      <c r="K386" s="175"/>
      <c r="L386" s="180"/>
      <c r="M386" s="181"/>
      <c r="N386" s="182"/>
      <c r="O386" s="182"/>
      <c r="P386" s="183">
        <f>SUM(P387:P396)</f>
        <v>0</v>
      </c>
      <c r="Q386" s="182"/>
      <c r="R386" s="183">
        <f>SUM(R387:R396)</f>
        <v>6.6870319999999994</v>
      </c>
      <c r="S386" s="182"/>
      <c r="T386" s="184">
        <f>SUM(T387:T396)</f>
        <v>0</v>
      </c>
      <c r="AR386" s="185" t="s">
        <v>8</v>
      </c>
      <c r="AT386" s="186" t="s">
        <v>76</v>
      </c>
      <c r="AU386" s="186" t="s">
        <v>8</v>
      </c>
      <c r="AY386" s="185" t="s">
        <v>154</v>
      </c>
      <c r="BK386" s="187">
        <f>SUM(BK387:BK396)</f>
        <v>0</v>
      </c>
    </row>
    <row r="387" spans="1:65" s="2" customFormat="1" ht="16.5" customHeight="1">
      <c r="A387" s="33"/>
      <c r="B387" s="34"/>
      <c r="C387" s="190" t="s">
        <v>236</v>
      </c>
      <c r="D387" s="190" t="s">
        <v>156</v>
      </c>
      <c r="E387" s="191" t="s">
        <v>515</v>
      </c>
      <c r="F387" s="192" t="s">
        <v>516</v>
      </c>
      <c r="G387" s="193" t="s">
        <v>198</v>
      </c>
      <c r="H387" s="194">
        <v>67.823999999999998</v>
      </c>
      <c r="I387" s="195"/>
      <c r="J387" s="196">
        <f>ROUND(I387*H387,0)</f>
        <v>0</v>
      </c>
      <c r="K387" s="192" t="s">
        <v>160</v>
      </c>
      <c r="L387" s="38"/>
      <c r="M387" s="197" t="s">
        <v>1</v>
      </c>
      <c r="N387" s="198" t="s">
        <v>43</v>
      </c>
      <c r="O387" s="70"/>
      <c r="P387" s="199">
        <f>O387*H387</f>
        <v>0</v>
      </c>
      <c r="Q387" s="199">
        <v>6.3E-2</v>
      </c>
      <c r="R387" s="199">
        <f>Q387*H387</f>
        <v>4.2729119999999998</v>
      </c>
      <c r="S387" s="199">
        <v>0</v>
      </c>
      <c r="T387" s="200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201" t="s">
        <v>161</v>
      </c>
      <c r="AT387" s="201" t="s">
        <v>156</v>
      </c>
      <c r="AU387" s="201" t="s">
        <v>87</v>
      </c>
      <c r="AY387" s="16" t="s">
        <v>154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6" t="s">
        <v>87</v>
      </c>
      <c r="BK387" s="202">
        <f>ROUND(I387*H387,0)</f>
        <v>0</v>
      </c>
      <c r="BL387" s="16" t="s">
        <v>161</v>
      </c>
      <c r="BM387" s="201" t="s">
        <v>517</v>
      </c>
    </row>
    <row r="388" spans="1:65" s="13" customFormat="1" ht="11.25">
      <c r="B388" s="203"/>
      <c r="C388" s="204"/>
      <c r="D388" s="205" t="s">
        <v>163</v>
      </c>
      <c r="E388" s="206" t="s">
        <v>1</v>
      </c>
      <c r="F388" s="207" t="s">
        <v>518</v>
      </c>
      <c r="G388" s="204"/>
      <c r="H388" s="208">
        <v>67.823999999999998</v>
      </c>
      <c r="I388" s="209"/>
      <c r="J388" s="204"/>
      <c r="K388" s="204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163</v>
      </c>
      <c r="AU388" s="214" t="s">
        <v>87</v>
      </c>
      <c r="AV388" s="13" t="s">
        <v>87</v>
      </c>
      <c r="AW388" s="13" t="s">
        <v>33</v>
      </c>
      <c r="AX388" s="13" t="s">
        <v>77</v>
      </c>
      <c r="AY388" s="214" t="s">
        <v>154</v>
      </c>
    </row>
    <row r="389" spans="1:65" s="2" customFormat="1" ht="16.5" customHeight="1">
      <c r="A389" s="33"/>
      <c r="B389" s="34"/>
      <c r="C389" s="190" t="s">
        <v>257</v>
      </c>
      <c r="D389" s="190" t="s">
        <v>156</v>
      </c>
      <c r="E389" s="191" t="s">
        <v>519</v>
      </c>
      <c r="F389" s="192" t="s">
        <v>520</v>
      </c>
      <c r="G389" s="193" t="s">
        <v>198</v>
      </c>
      <c r="H389" s="194">
        <v>67.823999999999998</v>
      </c>
      <c r="I389" s="195"/>
      <c r="J389" s="196">
        <f>ROUND(I389*H389,0)</f>
        <v>0</v>
      </c>
      <c r="K389" s="192" t="s">
        <v>1</v>
      </c>
      <c r="L389" s="38"/>
      <c r="M389" s="197" t="s">
        <v>1</v>
      </c>
      <c r="N389" s="198" t="s">
        <v>43</v>
      </c>
      <c r="O389" s="70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201" t="s">
        <v>161</v>
      </c>
      <c r="AT389" s="201" t="s">
        <v>156</v>
      </c>
      <c r="AU389" s="201" t="s">
        <v>87</v>
      </c>
      <c r="AY389" s="16" t="s">
        <v>154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16" t="s">
        <v>87</v>
      </c>
      <c r="BK389" s="202">
        <f>ROUND(I389*H389,0)</f>
        <v>0</v>
      </c>
      <c r="BL389" s="16" t="s">
        <v>161</v>
      </c>
      <c r="BM389" s="201" t="s">
        <v>521</v>
      </c>
    </row>
    <row r="390" spans="1:65" s="13" customFormat="1" ht="11.25">
      <c r="B390" s="203"/>
      <c r="C390" s="204"/>
      <c r="D390" s="205" t="s">
        <v>163</v>
      </c>
      <c r="E390" s="206" t="s">
        <v>1</v>
      </c>
      <c r="F390" s="207" t="s">
        <v>518</v>
      </c>
      <c r="G390" s="204"/>
      <c r="H390" s="208">
        <v>67.823999999999998</v>
      </c>
      <c r="I390" s="209"/>
      <c r="J390" s="204"/>
      <c r="K390" s="204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163</v>
      </c>
      <c r="AU390" s="214" t="s">
        <v>87</v>
      </c>
      <c r="AV390" s="13" t="s">
        <v>87</v>
      </c>
      <c r="AW390" s="13" t="s">
        <v>33</v>
      </c>
      <c r="AX390" s="13" t="s">
        <v>77</v>
      </c>
      <c r="AY390" s="214" t="s">
        <v>154</v>
      </c>
    </row>
    <row r="391" spans="1:65" s="2" customFormat="1" ht="24">
      <c r="A391" s="33"/>
      <c r="B391" s="34"/>
      <c r="C391" s="190" t="s">
        <v>512</v>
      </c>
      <c r="D391" s="190" t="s">
        <v>156</v>
      </c>
      <c r="E391" s="191" t="s">
        <v>522</v>
      </c>
      <c r="F391" s="192" t="s">
        <v>523</v>
      </c>
      <c r="G391" s="193" t="s">
        <v>198</v>
      </c>
      <c r="H391" s="194">
        <v>67.823999999999998</v>
      </c>
      <c r="I391" s="195"/>
      <c r="J391" s="196">
        <f>ROUND(I391*H391,0)</f>
        <v>0</v>
      </c>
      <c r="K391" s="192" t="s">
        <v>1</v>
      </c>
      <c r="L391" s="38"/>
      <c r="M391" s="197" t="s">
        <v>1</v>
      </c>
      <c r="N391" s="198" t="s">
        <v>43</v>
      </c>
      <c r="O391" s="70"/>
      <c r="P391" s="199">
        <f>O391*H391</f>
        <v>0</v>
      </c>
      <c r="Q391" s="199">
        <v>0</v>
      </c>
      <c r="R391" s="199">
        <f>Q391*H391</f>
        <v>0</v>
      </c>
      <c r="S391" s="199">
        <v>0</v>
      </c>
      <c r="T391" s="200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201" t="s">
        <v>161</v>
      </c>
      <c r="AT391" s="201" t="s">
        <v>156</v>
      </c>
      <c r="AU391" s="201" t="s">
        <v>87</v>
      </c>
      <c r="AY391" s="16" t="s">
        <v>154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16" t="s">
        <v>87</v>
      </c>
      <c r="BK391" s="202">
        <f>ROUND(I391*H391,0)</f>
        <v>0</v>
      </c>
      <c r="BL391" s="16" t="s">
        <v>161</v>
      </c>
      <c r="BM391" s="201" t="s">
        <v>524</v>
      </c>
    </row>
    <row r="392" spans="1:65" s="13" customFormat="1" ht="11.25">
      <c r="B392" s="203"/>
      <c r="C392" s="204"/>
      <c r="D392" s="205" t="s">
        <v>163</v>
      </c>
      <c r="E392" s="206" t="s">
        <v>1</v>
      </c>
      <c r="F392" s="207" t="s">
        <v>518</v>
      </c>
      <c r="G392" s="204"/>
      <c r="H392" s="208">
        <v>67.823999999999998</v>
      </c>
      <c r="I392" s="209"/>
      <c r="J392" s="204"/>
      <c r="K392" s="204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163</v>
      </c>
      <c r="AU392" s="214" t="s">
        <v>87</v>
      </c>
      <c r="AV392" s="13" t="s">
        <v>87</v>
      </c>
      <c r="AW392" s="13" t="s">
        <v>33</v>
      </c>
      <c r="AX392" s="13" t="s">
        <v>77</v>
      </c>
      <c r="AY392" s="214" t="s">
        <v>154</v>
      </c>
    </row>
    <row r="393" spans="1:65" s="2" customFormat="1" ht="16.5" customHeight="1">
      <c r="A393" s="33"/>
      <c r="B393" s="34"/>
      <c r="C393" s="190" t="s">
        <v>528</v>
      </c>
      <c r="D393" s="190" t="s">
        <v>156</v>
      </c>
      <c r="E393" s="191" t="s">
        <v>525</v>
      </c>
      <c r="F393" s="192" t="s">
        <v>526</v>
      </c>
      <c r="G393" s="193" t="s">
        <v>198</v>
      </c>
      <c r="H393" s="194">
        <v>4</v>
      </c>
      <c r="I393" s="195"/>
      <c r="J393" s="196">
        <f>ROUND(I393*H393,0)</f>
        <v>0</v>
      </c>
      <c r="K393" s="192" t="s">
        <v>160</v>
      </c>
      <c r="L393" s="38"/>
      <c r="M393" s="197" t="s">
        <v>1</v>
      </c>
      <c r="N393" s="198" t="s">
        <v>43</v>
      </c>
      <c r="O393" s="70"/>
      <c r="P393" s="199">
        <f>O393*H393</f>
        <v>0</v>
      </c>
      <c r="Q393" s="199">
        <v>0.34562999999999999</v>
      </c>
      <c r="R393" s="199">
        <f>Q393*H393</f>
        <v>1.38252</v>
      </c>
      <c r="S393" s="199">
        <v>0</v>
      </c>
      <c r="T393" s="200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201" t="s">
        <v>161</v>
      </c>
      <c r="AT393" s="201" t="s">
        <v>156</v>
      </c>
      <c r="AU393" s="201" t="s">
        <v>87</v>
      </c>
      <c r="AY393" s="16" t="s">
        <v>154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16" t="s">
        <v>87</v>
      </c>
      <c r="BK393" s="202">
        <f>ROUND(I393*H393,0)</f>
        <v>0</v>
      </c>
      <c r="BL393" s="16" t="s">
        <v>161</v>
      </c>
      <c r="BM393" s="201" t="s">
        <v>527</v>
      </c>
    </row>
    <row r="394" spans="1:65" s="13" customFormat="1" ht="11.25">
      <c r="B394" s="203"/>
      <c r="C394" s="204"/>
      <c r="D394" s="205" t="s">
        <v>163</v>
      </c>
      <c r="E394" s="206" t="s">
        <v>1</v>
      </c>
      <c r="F394" s="207" t="s">
        <v>232</v>
      </c>
      <c r="G394" s="204"/>
      <c r="H394" s="208">
        <v>4</v>
      </c>
      <c r="I394" s="209"/>
      <c r="J394" s="204"/>
      <c r="K394" s="204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163</v>
      </c>
      <c r="AU394" s="214" t="s">
        <v>87</v>
      </c>
      <c r="AV394" s="13" t="s">
        <v>87</v>
      </c>
      <c r="AW394" s="13" t="s">
        <v>33</v>
      </c>
      <c r="AX394" s="13" t="s">
        <v>77</v>
      </c>
      <c r="AY394" s="214" t="s">
        <v>154</v>
      </c>
    </row>
    <row r="395" spans="1:65" s="2" customFormat="1" ht="16.5" customHeight="1">
      <c r="A395" s="33"/>
      <c r="B395" s="34"/>
      <c r="C395" s="190" t="s">
        <v>534</v>
      </c>
      <c r="D395" s="190" t="s">
        <v>156</v>
      </c>
      <c r="E395" s="191" t="s">
        <v>529</v>
      </c>
      <c r="F395" s="192" t="s">
        <v>530</v>
      </c>
      <c r="G395" s="193" t="s">
        <v>224</v>
      </c>
      <c r="H395" s="194">
        <v>8</v>
      </c>
      <c r="I395" s="195"/>
      <c r="J395" s="196">
        <f>ROUND(I395*H395,0)</f>
        <v>0</v>
      </c>
      <c r="K395" s="192" t="s">
        <v>160</v>
      </c>
      <c r="L395" s="38"/>
      <c r="M395" s="197" t="s">
        <v>1</v>
      </c>
      <c r="N395" s="198" t="s">
        <v>43</v>
      </c>
      <c r="O395" s="70"/>
      <c r="P395" s="199">
        <f>O395*H395</f>
        <v>0</v>
      </c>
      <c r="Q395" s="199">
        <v>0.12895000000000001</v>
      </c>
      <c r="R395" s="199">
        <f>Q395*H395</f>
        <v>1.0316000000000001</v>
      </c>
      <c r="S395" s="199">
        <v>0</v>
      </c>
      <c r="T395" s="200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201" t="s">
        <v>161</v>
      </c>
      <c r="AT395" s="201" t="s">
        <v>156</v>
      </c>
      <c r="AU395" s="201" t="s">
        <v>87</v>
      </c>
      <c r="AY395" s="16" t="s">
        <v>154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16" t="s">
        <v>87</v>
      </c>
      <c r="BK395" s="202">
        <f>ROUND(I395*H395,0)</f>
        <v>0</v>
      </c>
      <c r="BL395" s="16" t="s">
        <v>161</v>
      </c>
      <c r="BM395" s="201" t="s">
        <v>531</v>
      </c>
    </row>
    <row r="396" spans="1:65" s="13" customFormat="1" ht="11.25">
      <c r="B396" s="203"/>
      <c r="C396" s="204"/>
      <c r="D396" s="205" t="s">
        <v>163</v>
      </c>
      <c r="E396" s="206" t="s">
        <v>1</v>
      </c>
      <c r="F396" s="207" t="s">
        <v>532</v>
      </c>
      <c r="G396" s="204"/>
      <c r="H396" s="208">
        <v>8</v>
      </c>
      <c r="I396" s="209"/>
      <c r="J396" s="204"/>
      <c r="K396" s="204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163</v>
      </c>
      <c r="AU396" s="214" t="s">
        <v>87</v>
      </c>
      <c r="AV396" s="13" t="s">
        <v>87</v>
      </c>
      <c r="AW396" s="13" t="s">
        <v>33</v>
      </c>
      <c r="AX396" s="13" t="s">
        <v>77</v>
      </c>
      <c r="AY396" s="214" t="s">
        <v>154</v>
      </c>
    </row>
    <row r="397" spans="1:65" s="12" customFormat="1" ht="22.9" customHeight="1">
      <c r="B397" s="174"/>
      <c r="C397" s="175"/>
      <c r="D397" s="176" t="s">
        <v>76</v>
      </c>
      <c r="E397" s="188" t="s">
        <v>528</v>
      </c>
      <c r="F397" s="188" t="s">
        <v>533</v>
      </c>
      <c r="G397" s="175"/>
      <c r="H397" s="175"/>
      <c r="I397" s="178"/>
      <c r="J397" s="189">
        <f>BK397</f>
        <v>0</v>
      </c>
      <c r="K397" s="175"/>
      <c r="L397" s="180"/>
      <c r="M397" s="181"/>
      <c r="N397" s="182"/>
      <c r="O397" s="182"/>
      <c r="P397" s="183">
        <f>SUM(P398:P404)</f>
        <v>0</v>
      </c>
      <c r="Q397" s="182"/>
      <c r="R397" s="183">
        <f>SUM(R398:R404)</f>
        <v>1.9968E-2</v>
      </c>
      <c r="S397" s="182"/>
      <c r="T397" s="184">
        <f>SUM(T398:T404)</f>
        <v>0</v>
      </c>
      <c r="AR397" s="185" t="s">
        <v>8</v>
      </c>
      <c r="AT397" s="186" t="s">
        <v>76</v>
      </c>
      <c r="AU397" s="186" t="s">
        <v>8</v>
      </c>
      <c r="AY397" s="185" t="s">
        <v>154</v>
      </c>
      <c r="BK397" s="187">
        <f>SUM(BK398:BK404)</f>
        <v>0</v>
      </c>
    </row>
    <row r="398" spans="1:65" s="2" customFormat="1" ht="16.5" customHeight="1">
      <c r="A398" s="33"/>
      <c r="B398" s="34"/>
      <c r="C398" s="190" t="s">
        <v>539</v>
      </c>
      <c r="D398" s="190" t="s">
        <v>156</v>
      </c>
      <c r="E398" s="191" t="s">
        <v>535</v>
      </c>
      <c r="F398" s="192" t="s">
        <v>536</v>
      </c>
      <c r="G398" s="193" t="s">
        <v>219</v>
      </c>
      <c r="H398" s="194">
        <v>32</v>
      </c>
      <c r="I398" s="195"/>
      <c r="J398" s="196">
        <f>ROUND(I398*H398,0)</f>
        <v>0</v>
      </c>
      <c r="K398" s="192" t="s">
        <v>160</v>
      </c>
      <c r="L398" s="38"/>
      <c r="M398" s="197" t="s">
        <v>1</v>
      </c>
      <c r="N398" s="198" t="s">
        <v>43</v>
      </c>
      <c r="O398" s="70"/>
      <c r="P398" s="199">
        <f>O398*H398</f>
        <v>0</v>
      </c>
      <c r="Q398" s="199">
        <v>0</v>
      </c>
      <c r="R398" s="199">
        <f>Q398*H398</f>
        <v>0</v>
      </c>
      <c r="S398" s="199">
        <v>0</v>
      </c>
      <c r="T398" s="200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01" t="s">
        <v>161</v>
      </c>
      <c r="AT398" s="201" t="s">
        <v>156</v>
      </c>
      <c r="AU398" s="201" t="s">
        <v>87</v>
      </c>
      <c r="AY398" s="16" t="s">
        <v>154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16" t="s">
        <v>87</v>
      </c>
      <c r="BK398" s="202">
        <f>ROUND(I398*H398,0)</f>
        <v>0</v>
      </c>
      <c r="BL398" s="16" t="s">
        <v>161</v>
      </c>
      <c r="BM398" s="201" t="s">
        <v>537</v>
      </c>
    </row>
    <row r="399" spans="1:65" s="13" customFormat="1" ht="11.25">
      <c r="B399" s="203"/>
      <c r="C399" s="204"/>
      <c r="D399" s="205" t="s">
        <v>163</v>
      </c>
      <c r="E399" s="206" t="s">
        <v>1</v>
      </c>
      <c r="F399" s="207" t="s">
        <v>538</v>
      </c>
      <c r="G399" s="204"/>
      <c r="H399" s="208">
        <v>32</v>
      </c>
      <c r="I399" s="209"/>
      <c r="J399" s="204"/>
      <c r="K399" s="204"/>
      <c r="L399" s="210"/>
      <c r="M399" s="211"/>
      <c r="N399" s="212"/>
      <c r="O399" s="212"/>
      <c r="P399" s="212"/>
      <c r="Q399" s="212"/>
      <c r="R399" s="212"/>
      <c r="S399" s="212"/>
      <c r="T399" s="213"/>
      <c r="AT399" s="214" t="s">
        <v>163</v>
      </c>
      <c r="AU399" s="214" t="s">
        <v>87</v>
      </c>
      <c r="AV399" s="13" t="s">
        <v>87</v>
      </c>
      <c r="AW399" s="13" t="s">
        <v>33</v>
      </c>
      <c r="AX399" s="13" t="s">
        <v>77</v>
      </c>
      <c r="AY399" s="214" t="s">
        <v>154</v>
      </c>
    </row>
    <row r="400" spans="1:65" s="2" customFormat="1" ht="16.5" customHeight="1">
      <c r="A400" s="33"/>
      <c r="B400" s="34"/>
      <c r="C400" s="215" t="s">
        <v>543</v>
      </c>
      <c r="D400" s="215" t="s">
        <v>270</v>
      </c>
      <c r="E400" s="216" t="s">
        <v>540</v>
      </c>
      <c r="F400" s="217" t="s">
        <v>541</v>
      </c>
      <c r="G400" s="218" t="s">
        <v>219</v>
      </c>
      <c r="H400" s="219">
        <v>32</v>
      </c>
      <c r="I400" s="220"/>
      <c r="J400" s="221">
        <f>ROUND(I400*H400,0)</f>
        <v>0</v>
      </c>
      <c r="K400" s="217" t="s">
        <v>160</v>
      </c>
      <c r="L400" s="222"/>
      <c r="M400" s="223" t="s">
        <v>1</v>
      </c>
      <c r="N400" s="224" t="s">
        <v>43</v>
      </c>
      <c r="O400" s="70"/>
      <c r="P400" s="199">
        <f>O400*H400</f>
        <v>0</v>
      </c>
      <c r="Q400" s="199">
        <v>3.0000000000000001E-5</v>
      </c>
      <c r="R400" s="199">
        <f>Q400*H400</f>
        <v>9.6000000000000002E-4</v>
      </c>
      <c r="S400" s="199">
        <v>0</v>
      </c>
      <c r="T400" s="200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01" t="s">
        <v>195</v>
      </c>
      <c r="AT400" s="201" t="s">
        <v>270</v>
      </c>
      <c r="AU400" s="201" t="s">
        <v>87</v>
      </c>
      <c r="AY400" s="16" t="s">
        <v>154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16" t="s">
        <v>87</v>
      </c>
      <c r="BK400" s="202">
        <f>ROUND(I400*H400,0)</f>
        <v>0</v>
      </c>
      <c r="BL400" s="16" t="s">
        <v>161</v>
      </c>
      <c r="BM400" s="201" t="s">
        <v>542</v>
      </c>
    </row>
    <row r="401" spans="1:65" s="2" customFormat="1" ht="16.5" customHeight="1">
      <c r="A401" s="33"/>
      <c r="B401" s="34"/>
      <c r="C401" s="190" t="s">
        <v>547</v>
      </c>
      <c r="D401" s="190" t="s">
        <v>156</v>
      </c>
      <c r="E401" s="191" t="s">
        <v>544</v>
      </c>
      <c r="F401" s="192" t="s">
        <v>545</v>
      </c>
      <c r="G401" s="193" t="s">
        <v>219</v>
      </c>
      <c r="H401" s="194">
        <v>32</v>
      </c>
      <c r="I401" s="195"/>
      <c r="J401" s="196">
        <f>ROUND(I401*H401,0)</f>
        <v>0</v>
      </c>
      <c r="K401" s="192" t="s">
        <v>160</v>
      </c>
      <c r="L401" s="38"/>
      <c r="M401" s="197" t="s">
        <v>1</v>
      </c>
      <c r="N401" s="198" t="s">
        <v>43</v>
      </c>
      <c r="O401" s="70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201" t="s">
        <v>161</v>
      </c>
      <c r="AT401" s="201" t="s">
        <v>156</v>
      </c>
      <c r="AU401" s="201" t="s">
        <v>87</v>
      </c>
      <c r="AY401" s="16" t="s">
        <v>154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16" t="s">
        <v>87</v>
      </c>
      <c r="BK401" s="202">
        <f>ROUND(I401*H401,0)</f>
        <v>0</v>
      </c>
      <c r="BL401" s="16" t="s">
        <v>161</v>
      </c>
      <c r="BM401" s="201" t="s">
        <v>546</v>
      </c>
    </row>
    <row r="402" spans="1:65" s="13" customFormat="1" ht="11.25">
      <c r="B402" s="203"/>
      <c r="C402" s="204"/>
      <c r="D402" s="205" t="s">
        <v>163</v>
      </c>
      <c r="E402" s="206" t="s">
        <v>1</v>
      </c>
      <c r="F402" s="207" t="s">
        <v>538</v>
      </c>
      <c r="G402" s="204"/>
      <c r="H402" s="208">
        <v>32</v>
      </c>
      <c r="I402" s="209"/>
      <c r="J402" s="204"/>
      <c r="K402" s="204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163</v>
      </c>
      <c r="AU402" s="214" t="s">
        <v>87</v>
      </c>
      <c r="AV402" s="13" t="s">
        <v>87</v>
      </c>
      <c r="AW402" s="13" t="s">
        <v>33</v>
      </c>
      <c r="AX402" s="13" t="s">
        <v>77</v>
      </c>
      <c r="AY402" s="214" t="s">
        <v>154</v>
      </c>
    </row>
    <row r="403" spans="1:65" s="2" customFormat="1" ht="16.5" customHeight="1">
      <c r="A403" s="33"/>
      <c r="B403" s="34"/>
      <c r="C403" s="215" t="s">
        <v>553</v>
      </c>
      <c r="D403" s="215" t="s">
        <v>270</v>
      </c>
      <c r="E403" s="216" t="s">
        <v>548</v>
      </c>
      <c r="F403" s="217" t="s">
        <v>549</v>
      </c>
      <c r="G403" s="218" t="s">
        <v>224</v>
      </c>
      <c r="H403" s="219">
        <v>14.08</v>
      </c>
      <c r="I403" s="220"/>
      <c r="J403" s="221">
        <f>ROUND(I403*H403,0)</f>
        <v>0</v>
      </c>
      <c r="K403" s="217" t="s">
        <v>160</v>
      </c>
      <c r="L403" s="222"/>
      <c r="M403" s="223" t="s">
        <v>1</v>
      </c>
      <c r="N403" s="224" t="s">
        <v>43</v>
      </c>
      <c r="O403" s="70"/>
      <c r="P403" s="199">
        <f>O403*H403</f>
        <v>0</v>
      </c>
      <c r="Q403" s="199">
        <v>1.3500000000000001E-3</v>
      </c>
      <c r="R403" s="199">
        <f>Q403*H403</f>
        <v>1.9008000000000001E-2</v>
      </c>
      <c r="S403" s="199">
        <v>0</v>
      </c>
      <c r="T403" s="200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01" t="s">
        <v>195</v>
      </c>
      <c r="AT403" s="201" t="s">
        <v>270</v>
      </c>
      <c r="AU403" s="201" t="s">
        <v>87</v>
      </c>
      <c r="AY403" s="16" t="s">
        <v>154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16" t="s">
        <v>87</v>
      </c>
      <c r="BK403" s="202">
        <f>ROUND(I403*H403,0)</f>
        <v>0</v>
      </c>
      <c r="BL403" s="16" t="s">
        <v>161</v>
      </c>
      <c r="BM403" s="201" t="s">
        <v>550</v>
      </c>
    </row>
    <row r="404" spans="1:65" s="13" customFormat="1" ht="11.25">
      <c r="B404" s="203"/>
      <c r="C404" s="204"/>
      <c r="D404" s="205" t="s">
        <v>163</v>
      </c>
      <c r="E404" s="206" t="s">
        <v>1</v>
      </c>
      <c r="F404" s="207" t="s">
        <v>551</v>
      </c>
      <c r="G404" s="204"/>
      <c r="H404" s="208">
        <v>14.08</v>
      </c>
      <c r="I404" s="209"/>
      <c r="J404" s="204"/>
      <c r="K404" s="204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163</v>
      </c>
      <c r="AU404" s="214" t="s">
        <v>87</v>
      </c>
      <c r="AV404" s="13" t="s">
        <v>87</v>
      </c>
      <c r="AW404" s="13" t="s">
        <v>33</v>
      </c>
      <c r="AX404" s="13" t="s">
        <v>77</v>
      </c>
      <c r="AY404" s="214" t="s">
        <v>154</v>
      </c>
    </row>
    <row r="405" spans="1:65" s="12" customFormat="1" ht="22.9" customHeight="1">
      <c r="B405" s="174"/>
      <c r="C405" s="175"/>
      <c r="D405" s="176" t="s">
        <v>76</v>
      </c>
      <c r="E405" s="188" t="s">
        <v>201</v>
      </c>
      <c r="F405" s="188" t="s">
        <v>552</v>
      </c>
      <c r="G405" s="175"/>
      <c r="H405" s="175"/>
      <c r="I405" s="178"/>
      <c r="J405" s="189">
        <f>BK405</f>
        <v>0</v>
      </c>
      <c r="K405" s="175"/>
      <c r="L405" s="180"/>
      <c r="M405" s="181"/>
      <c r="N405" s="182"/>
      <c r="O405" s="182"/>
      <c r="P405" s="183">
        <f>SUM(P406:P437)</f>
        <v>0</v>
      </c>
      <c r="Q405" s="182"/>
      <c r="R405" s="183">
        <f>SUM(R406:R437)</f>
        <v>0.29194329999999996</v>
      </c>
      <c r="S405" s="182"/>
      <c r="T405" s="184">
        <f>SUM(T406:T437)</f>
        <v>0</v>
      </c>
      <c r="AR405" s="185" t="s">
        <v>8</v>
      </c>
      <c r="AT405" s="186" t="s">
        <v>76</v>
      </c>
      <c r="AU405" s="186" t="s">
        <v>8</v>
      </c>
      <c r="AY405" s="185" t="s">
        <v>154</v>
      </c>
      <c r="BK405" s="187">
        <f>SUM(BK406:BK437)</f>
        <v>0</v>
      </c>
    </row>
    <row r="406" spans="1:65" s="2" customFormat="1" ht="16.5" customHeight="1">
      <c r="A406" s="33"/>
      <c r="B406" s="34"/>
      <c r="C406" s="190" t="s">
        <v>558</v>
      </c>
      <c r="D406" s="190" t="s">
        <v>156</v>
      </c>
      <c r="E406" s="191" t="s">
        <v>554</v>
      </c>
      <c r="F406" s="192" t="s">
        <v>555</v>
      </c>
      <c r="G406" s="193" t="s">
        <v>198</v>
      </c>
      <c r="H406" s="194">
        <v>1838.9580000000001</v>
      </c>
      <c r="I406" s="195"/>
      <c r="J406" s="196">
        <f>ROUND(I406*H406,0)</f>
        <v>0</v>
      </c>
      <c r="K406" s="192" t="s">
        <v>160</v>
      </c>
      <c r="L406" s="38"/>
      <c r="M406" s="197" t="s">
        <v>1</v>
      </c>
      <c r="N406" s="198" t="s">
        <v>43</v>
      </c>
      <c r="O406" s="70"/>
      <c r="P406" s="199">
        <f>O406*H406</f>
        <v>0</v>
      </c>
      <c r="Q406" s="199">
        <v>0</v>
      </c>
      <c r="R406" s="199">
        <f>Q406*H406</f>
        <v>0</v>
      </c>
      <c r="S406" s="199">
        <v>0</v>
      </c>
      <c r="T406" s="200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201" t="s">
        <v>161</v>
      </c>
      <c r="AT406" s="201" t="s">
        <v>156</v>
      </c>
      <c r="AU406" s="201" t="s">
        <v>87</v>
      </c>
      <c r="AY406" s="16" t="s">
        <v>154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16" t="s">
        <v>87</v>
      </c>
      <c r="BK406" s="202">
        <f>ROUND(I406*H406,0)</f>
        <v>0</v>
      </c>
      <c r="BL406" s="16" t="s">
        <v>161</v>
      </c>
      <c r="BM406" s="201" t="s">
        <v>556</v>
      </c>
    </row>
    <row r="407" spans="1:65" s="13" customFormat="1" ht="11.25">
      <c r="B407" s="203"/>
      <c r="C407" s="204"/>
      <c r="D407" s="205" t="s">
        <v>163</v>
      </c>
      <c r="E407" s="206" t="s">
        <v>1</v>
      </c>
      <c r="F407" s="207" t="s">
        <v>557</v>
      </c>
      <c r="G407" s="204"/>
      <c r="H407" s="208">
        <v>1838.9580000000001</v>
      </c>
      <c r="I407" s="209"/>
      <c r="J407" s="204"/>
      <c r="K407" s="204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163</v>
      </c>
      <c r="AU407" s="214" t="s">
        <v>87</v>
      </c>
      <c r="AV407" s="13" t="s">
        <v>87</v>
      </c>
      <c r="AW407" s="13" t="s">
        <v>33</v>
      </c>
      <c r="AX407" s="13" t="s">
        <v>8</v>
      </c>
      <c r="AY407" s="214" t="s">
        <v>154</v>
      </c>
    </row>
    <row r="408" spans="1:65" s="2" customFormat="1" ht="21.75" customHeight="1">
      <c r="A408" s="33"/>
      <c r="B408" s="34"/>
      <c r="C408" s="190" t="s">
        <v>563</v>
      </c>
      <c r="D408" s="190" t="s">
        <v>156</v>
      </c>
      <c r="E408" s="191" t="s">
        <v>559</v>
      </c>
      <c r="F408" s="192" t="s">
        <v>560</v>
      </c>
      <c r="G408" s="193" t="s">
        <v>198</v>
      </c>
      <c r="H408" s="194">
        <v>167345.17800000001</v>
      </c>
      <c r="I408" s="195"/>
      <c r="J408" s="196">
        <f>ROUND(I408*H408,0)</f>
        <v>0</v>
      </c>
      <c r="K408" s="192" t="s">
        <v>160</v>
      </c>
      <c r="L408" s="38"/>
      <c r="M408" s="197" t="s">
        <v>1</v>
      </c>
      <c r="N408" s="198" t="s">
        <v>43</v>
      </c>
      <c r="O408" s="70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01" t="s">
        <v>161</v>
      </c>
      <c r="AT408" s="201" t="s">
        <v>156</v>
      </c>
      <c r="AU408" s="201" t="s">
        <v>87</v>
      </c>
      <c r="AY408" s="16" t="s">
        <v>154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6" t="s">
        <v>87</v>
      </c>
      <c r="BK408" s="202">
        <f>ROUND(I408*H408,0)</f>
        <v>0</v>
      </c>
      <c r="BL408" s="16" t="s">
        <v>161</v>
      </c>
      <c r="BM408" s="201" t="s">
        <v>561</v>
      </c>
    </row>
    <row r="409" spans="1:65" s="13" customFormat="1" ht="11.25">
      <c r="B409" s="203"/>
      <c r="C409" s="204"/>
      <c r="D409" s="205" t="s">
        <v>163</v>
      </c>
      <c r="E409" s="206" t="s">
        <v>1</v>
      </c>
      <c r="F409" s="207" t="s">
        <v>562</v>
      </c>
      <c r="G409" s="204"/>
      <c r="H409" s="208">
        <v>167345.17800000001</v>
      </c>
      <c r="I409" s="209"/>
      <c r="J409" s="204"/>
      <c r="K409" s="204"/>
      <c r="L409" s="210"/>
      <c r="M409" s="211"/>
      <c r="N409" s="212"/>
      <c r="O409" s="212"/>
      <c r="P409" s="212"/>
      <c r="Q409" s="212"/>
      <c r="R409" s="212"/>
      <c r="S409" s="212"/>
      <c r="T409" s="213"/>
      <c r="AT409" s="214" t="s">
        <v>163</v>
      </c>
      <c r="AU409" s="214" t="s">
        <v>87</v>
      </c>
      <c r="AV409" s="13" t="s">
        <v>87</v>
      </c>
      <c r="AW409" s="13" t="s">
        <v>33</v>
      </c>
      <c r="AX409" s="13" t="s">
        <v>77</v>
      </c>
      <c r="AY409" s="214" t="s">
        <v>154</v>
      </c>
    </row>
    <row r="410" spans="1:65" s="2" customFormat="1" ht="16.5" customHeight="1">
      <c r="A410" s="33"/>
      <c r="B410" s="34"/>
      <c r="C410" s="190" t="s">
        <v>567</v>
      </c>
      <c r="D410" s="190" t="s">
        <v>156</v>
      </c>
      <c r="E410" s="191" t="s">
        <v>564</v>
      </c>
      <c r="F410" s="192" t="s">
        <v>565</v>
      </c>
      <c r="G410" s="193" t="s">
        <v>198</v>
      </c>
      <c r="H410" s="194">
        <v>1838.9580000000001</v>
      </c>
      <c r="I410" s="195"/>
      <c r="J410" s="196">
        <f>ROUND(I410*H410,0)</f>
        <v>0</v>
      </c>
      <c r="K410" s="192" t="s">
        <v>160</v>
      </c>
      <c r="L410" s="38"/>
      <c r="M410" s="197" t="s">
        <v>1</v>
      </c>
      <c r="N410" s="198" t="s">
        <v>43</v>
      </c>
      <c r="O410" s="70"/>
      <c r="P410" s="199">
        <f>O410*H410</f>
        <v>0</v>
      </c>
      <c r="Q410" s="199">
        <v>0</v>
      </c>
      <c r="R410" s="199">
        <f>Q410*H410</f>
        <v>0</v>
      </c>
      <c r="S410" s="199">
        <v>0</v>
      </c>
      <c r="T410" s="200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01" t="s">
        <v>161</v>
      </c>
      <c r="AT410" s="201" t="s">
        <v>156</v>
      </c>
      <c r="AU410" s="201" t="s">
        <v>87</v>
      </c>
      <c r="AY410" s="16" t="s">
        <v>154</v>
      </c>
      <c r="BE410" s="202">
        <f>IF(N410="základní",J410,0)</f>
        <v>0</v>
      </c>
      <c r="BF410" s="202">
        <f>IF(N410="snížená",J410,0)</f>
        <v>0</v>
      </c>
      <c r="BG410" s="202">
        <f>IF(N410="zákl. přenesená",J410,0)</f>
        <v>0</v>
      </c>
      <c r="BH410" s="202">
        <f>IF(N410="sníž. přenesená",J410,0)</f>
        <v>0</v>
      </c>
      <c r="BI410" s="202">
        <f>IF(N410="nulová",J410,0)</f>
        <v>0</v>
      </c>
      <c r="BJ410" s="16" t="s">
        <v>87</v>
      </c>
      <c r="BK410" s="202">
        <f>ROUND(I410*H410,0)</f>
        <v>0</v>
      </c>
      <c r="BL410" s="16" t="s">
        <v>161</v>
      </c>
      <c r="BM410" s="201" t="s">
        <v>566</v>
      </c>
    </row>
    <row r="411" spans="1:65" s="2" customFormat="1" ht="16.5" customHeight="1">
      <c r="A411" s="33"/>
      <c r="B411" s="34"/>
      <c r="C411" s="190" t="s">
        <v>572</v>
      </c>
      <c r="D411" s="190" t="s">
        <v>156</v>
      </c>
      <c r="E411" s="191" t="s">
        <v>568</v>
      </c>
      <c r="F411" s="192" t="s">
        <v>569</v>
      </c>
      <c r="G411" s="193" t="s">
        <v>224</v>
      </c>
      <c r="H411" s="194">
        <v>934.56</v>
      </c>
      <c r="I411" s="195"/>
      <c r="J411" s="196">
        <f>ROUND(I411*H411,0)</f>
        <v>0</v>
      </c>
      <c r="K411" s="192" t="s">
        <v>160</v>
      </c>
      <c r="L411" s="38"/>
      <c r="M411" s="197" t="s">
        <v>1</v>
      </c>
      <c r="N411" s="198" t="s">
        <v>43</v>
      </c>
      <c r="O411" s="70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201" t="s">
        <v>161</v>
      </c>
      <c r="AT411" s="201" t="s">
        <v>156</v>
      </c>
      <c r="AU411" s="201" t="s">
        <v>87</v>
      </c>
      <c r="AY411" s="16" t="s">
        <v>154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16" t="s">
        <v>87</v>
      </c>
      <c r="BK411" s="202">
        <f>ROUND(I411*H411,0)</f>
        <v>0</v>
      </c>
      <c r="BL411" s="16" t="s">
        <v>161</v>
      </c>
      <c r="BM411" s="201" t="s">
        <v>570</v>
      </c>
    </row>
    <row r="412" spans="1:65" s="13" customFormat="1" ht="11.25">
      <c r="B412" s="203"/>
      <c r="C412" s="204"/>
      <c r="D412" s="205" t="s">
        <v>163</v>
      </c>
      <c r="E412" s="206" t="s">
        <v>1</v>
      </c>
      <c r="F412" s="207" t="s">
        <v>571</v>
      </c>
      <c r="G412" s="204"/>
      <c r="H412" s="208">
        <v>934.56</v>
      </c>
      <c r="I412" s="209"/>
      <c r="J412" s="204"/>
      <c r="K412" s="204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163</v>
      </c>
      <c r="AU412" s="214" t="s">
        <v>87</v>
      </c>
      <c r="AV412" s="13" t="s">
        <v>87</v>
      </c>
      <c r="AW412" s="13" t="s">
        <v>33</v>
      </c>
      <c r="AX412" s="13" t="s">
        <v>77</v>
      </c>
      <c r="AY412" s="214" t="s">
        <v>154</v>
      </c>
    </row>
    <row r="413" spans="1:65" s="2" customFormat="1" ht="16.5" customHeight="1">
      <c r="A413" s="33"/>
      <c r="B413" s="34"/>
      <c r="C413" s="190" t="s">
        <v>577</v>
      </c>
      <c r="D413" s="190" t="s">
        <v>156</v>
      </c>
      <c r="E413" s="191" t="s">
        <v>573</v>
      </c>
      <c r="F413" s="192" t="s">
        <v>574</v>
      </c>
      <c r="G413" s="193" t="s">
        <v>224</v>
      </c>
      <c r="H413" s="194">
        <v>56073.599999999999</v>
      </c>
      <c r="I413" s="195"/>
      <c r="J413" s="196">
        <f>ROUND(I413*H413,0)</f>
        <v>0</v>
      </c>
      <c r="K413" s="192" t="s">
        <v>160</v>
      </c>
      <c r="L413" s="38"/>
      <c r="M413" s="197" t="s">
        <v>1</v>
      </c>
      <c r="N413" s="198" t="s">
        <v>43</v>
      </c>
      <c r="O413" s="70"/>
      <c r="P413" s="199">
        <f>O413*H413</f>
        <v>0</v>
      </c>
      <c r="Q413" s="199">
        <v>0</v>
      </c>
      <c r="R413" s="199">
        <f>Q413*H413</f>
        <v>0</v>
      </c>
      <c r="S413" s="199">
        <v>0</v>
      </c>
      <c r="T413" s="200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01" t="s">
        <v>161</v>
      </c>
      <c r="AT413" s="201" t="s">
        <v>156</v>
      </c>
      <c r="AU413" s="201" t="s">
        <v>87</v>
      </c>
      <c r="AY413" s="16" t="s">
        <v>154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16" t="s">
        <v>87</v>
      </c>
      <c r="BK413" s="202">
        <f>ROUND(I413*H413,0)</f>
        <v>0</v>
      </c>
      <c r="BL413" s="16" t="s">
        <v>161</v>
      </c>
      <c r="BM413" s="201" t="s">
        <v>575</v>
      </c>
    </row>
    <row r="414" spans="1:65" s="13" customFormat="1" ht="11.25">
      <c r="B414" s="203"/>
      <c r="C414" s="204"/>
      <c r="D414" s="205" t="s">
        <v>163</v>
      </c>
      <c r="E414" s="206" t="s">
        <v>1</v>
      </c>
      <c r="F414" s="207" t="s">
        <v>576</v>
      </c>
      <c r="G414" s="204"/>
      <c r="H414" s="208">
        <v>56073.599999999999</v>
      </c>
      <c r="I414" s="209"/>
      <c r="J414" s="204"/>
      <c r="K414" s="204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163</v>
      </c>
      <c r="AU414" s="214" t="s">
        <v>87</v>
      </c>
      <c r="AV414" s="13" t="s">
        <v>87</v>
      </c>
      <c r="AW414" s="13" t="s">
        <v>33</v>
      </c>
      <c r="AX414" s="13" t="s">
        <v>77</v>
      </c>
      <c r="AY414" s="214" t="s">
        <v>154</v>
      </c>
    </row>
    <row r="415" spans="1:65" s="2" customFormat="1" ht="16.5" customHeight="1">
      <c r="A415" s="33"/>
      <c r="B415" s="34"/>
      <c r="C415" s="190" t="s">
        <v>581</v>
      </c>
      <c r="D415" s="190" t="s">
        <v>156</v>
      </c>
      <c r="E415" s="191" t="s">
        <v>578</v>
      </c>
      <c r="F415" s="192" t="s">
        <v>579</v>
      </c>
      <c r="G415" s="193" t="s">
        <v>224</v>
      </c>
      <c r="H415" s="194">
        <v>934.56</v>
      </c>
      <c r="I415" s="195"/>
      <c r="J415" s="196">
        <f>ROUND(I415*H415,0)</f>
        <v>0</v>
      </c>
      <c r="K415" s="192" t="s">
        <v>160</v>
      </c>
      <c r="L415" s="38"/>
      <c r="M415" s="197" t="s">
        <v>1</v>
      </c>
      <c r="N415" s="198" t="s">
        <v>43</v>
      </c>
      <c r="O415" s="70"/>
      <c r="P415" s="199">
        <f>O415*H415</f>
        <v>0</v>
      </c>
      <c r="Q415" s="199">
        <v>0</v>
      </c>
      <c r="R415" s="199">
        <f>Q415*H415</f>
        <v>0</v>
      </c>
      <c r="S415" s="199">
        <v>0</v>
      </c>
      <c r="T415" s="200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01" t="s">
        <v>161</v>
      </c>
      <c r="AT415" s="201" t="s">
        <v>156</v>
      </c>
      <c r="AU415" s="201" t="s">
        <v>87</v>
      </c>
      <c r="AY415" s="16" t="s">
        <v>154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16" t="s">
        <v>87</v>
      </c>
      <c r="BK415" s="202">
        <f>ROUND(I415*H415,0)</f>
        <v>0</v>
      </c>
      <c r="BL415" s="16" t="s">
        <v>161</v>
      </c>
      <c r="BM415" s="201" t="s">
        <v>580</v>
      </c>
    </row>
    <row r="416" spans="1:65" s="2" customFormat="1" ht="16.5" customHeight="1">
      <c r="A416" s="33"/>
      <c r="B416" s="34"/>
      <c r="C416" s="190" t="s">
        <v>585</v>
      </c>
      <c r="D416" s="190" t="s">
        <v>156</v>
      </c>
      <c r="E416" s="191" t="s">
        <v>582</v>
      </c>
      <c r="F416" s="192" t="s">
        <v>583</v>
      </c>
      <c r="G416" s="193" t="s">
        <v>198</v>
      </c>
      <c r="H416" s="194">
        <v>1838.9580000000001</v>
      </c>
      <c r="I416" s="195"/>
      <c r="J416" s="196">
        <f>ROUND(I416*H416,0)</f>
        <v>0</v>
      </c>
      <c r="K416" s="192" t="s">
        <v>160</v>
      </c>
      <c r="L416" s="38"/>
      <c r="M416" s="197" t="s">
        <v>1</v>
      </c>
      <c r="N416" s="198" t="s">
        <v>43</v>
      </c>
      <c r="O416" s="70"/>
      <c r="P416" s="199">
        <f>O416*H416</f>
        <v>0</v>
      </c>
      <c r="Q416" s="199">
        <v>0</v>
      </c>
      <c r="R416" s="199">
        <f>Q416*H416</f>
        <v>0</v>
      </c>
      <c r="S416" s="199">
        <v>0</v>
      </c>
      <c r="T416" s="200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201" t="s">
        <v>161</v>
      </c>
      <c r="AT416" s="201" t="s">
        <v>156</v>
      </c>
      <c r="AU416" s="201" t="s">
        <v>87</v>
      </c>
      <c r="AY416" s="16" t="s">
        <v>154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16" t="s">
        <v>87</v>
      </c>
      <c r="BK416" s="202">
        <f>ROUND(I416*H416,0)</f>
        <v>0</v>
      </c>
      <c r="BL416" s="16" t="s">
        <v>161</v>
      </c>
      <c r="BM416" s="201" t="s">
        <v>584</v>
      </c>
    </row>
    <row r="417" spans="1:65" s="2" customFormat="1" ht="16.5" customHeight="1">
      <c r="A417" s="33"/>
      <c r="B417" s="34"/>
      <c r="C417" s="190" t="s">
        <v>589</v>
      </c>
      <c r="D417" s="190" t="s">
        <v>156</v>
      </c>
      <c r="E417" s="191" t="s">
        <v>586</v>
      </c>
      <c r="F417" s="192" t="s">
        <v>587</v>
      </c>
      <c r="G417" s="193" t="s">
        <v>198</v>
      </c>
      <c r="H417" s="194">
        <v>167345.17800000001</v>
      </c>
      <c r="I417" s="195"/>
      <c r="J417" s="196">
        <f>ROUND(I417*H417,0)</f>
        <v>0</v>
      </c>
      <c r="K417" s="192" t="s">
        <v>160</v>
      </c>
      <c r="L417" s="38"/>
      <c r="M417" s="197" t="s">
        <v>1</v>
      </c>
      <c r="N417" s="198" t="s">
        <v>43</v>
      </c>
      <c r="O417" s="70"/>
      <c r="P417" s="199">
        <f>O417*H417</f>
        <v>0</v>
      </c>
      <c r="Q417" s="199">
        <v>0</v>
      </c>
      <c r="R417" s="199">
        <f>Q417*H417</f>
        <v>0</v>
      </c>
      <c r="S417" s="199">
        <v>0</v>
      </c>
      <c r="T417" s="200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01" t="s">
        <v>161</v>
      </c>
      <c r="AT417" s="201" t="s">
        <v>156</v>
      </c>
      <c r="AU417" s="201" t="s">
        <v>87</v>
      </c>
      <c r="AY417" s="16" t="s">
        <v>154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6" t="s">
        <v>87</v>
      </c>
      <c r="BK417" s="202">
        <f>ROUND(I417*H417,0)</f>
        <v>0</v>
      </c>
      <c r="BL417" s="16" t="s">
        <v>161</v>
      </c>
      <c r="BM417" s="201" t="s">
        <v>588</v>
      </c>
    </row>
    <row r="418" spans="1:65" s="13" customFormat="1" ht="11.25">
      <c r="B418" s="203"/>
      <c r="C418" s="204"/>
      <c r="D418" s="205" t="s">
        <v>163</v>
      </c>
      <c r="E418" s="206" t="s">
        <v>1</v>
      </c>
      <c r="F418" s="207" t="s">
        <v>562</v>
      </c>
      <c r="G418" s="204"/>
      <c r="H418" s="208">
        <v>167345.17800000001</v>
      </c>
      <c r="I418" s="209"/>
      <c r="J418" s="204"/>
      <c r="K418" s="204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163</v>
      </c>
      <c r="AU418" s="214" t="s">
        <v>87</v>
      </c>
      <c r="AV418" s="13" t="s">
        <v>87</v>
      </c>
      <c r="AW418" s="13" t="s">
        <v>33</v>
      </c>
      <c r="AX418" s="13" t="s">
        <v>77</v>
      </c>
      <c r="AY418" s="214" t="s">
        <v>154</v>
      </c>
    </row>
    <row r="419" spans="1:65" s="2" customFormat="1" ht="16.5" customHeight="1">
      <c r="A419" s="33"/>
      <c r="B419" s="34"/>
      <c r="C419" s="190" t="s">
        <v>593</v>
      </c>
      <c r="D419" s="190" t="s">
        <v>156</v>
      </c>
      <c r="E419" s="191" t="s">
        <v>590</v>
      </c>
      <c r="F419" s="192" t="s">
        <v>591</v>
      </c>
      <c r="G419" s="193" t="s">
        <v>198</v>
      </c>
      <c r="H419" s="194">
        <v>1838.9580000000001</v>
      </c>
      <c r="I419" s="195"/>
      <c r="J419" s="196">
        <f>ROUND(I419*H419,0)</f>
        <v>0</v>
      </c>
      <c r="K419" s="192" t="s">
        <v>160</v>
      </c>
      <c r="L419" s="38"/>
      <c r="M419" s="197" t="s">
        <v>1</v>
      </c>
      <c r="N419" s="198" t="s">
        <v>43</v>
      </c>
      <c r="O419" s="70"/>
      <c r="P419" s="199">
        <f>O419*H419</f>
        <v>0</v>
      </c>
      <c r="Q419" s="199">
        <v>0</v>
      </c>
      <c r="R419" s="199">
        <f>Q419*H419</f>
        <v>0</v>
      </c>
      <c r="S419" s="199">
        <v>0</v>
      </c>
      <c r="T419" s="200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201" t="s">
        <v>161</v>
      </c>
      <c r="AT419" s="201" t="s">
        <v>156</v>
      </c>
      <c r="AU419" s="201" t="s">
        <v>87</v>
      </c>
      <c r="AY419" s="16" t="s">
        <v>154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16" t="s">
        <v>87</v>
      </c>
      <c r="BK419" s="202">
        <f>ROUND(I419*H419,0)</f>
        <v>0</v>
      </c>
      <c r="BL419" s="16" t="s">
        <v>161</v>
      </c>
      <c r="BM419" s="201" t="s">
        <v>592</v>
      </c>
    </row>
    <row r="420" spans="1:65" s="2" customFormat="1" ht="16.5" customHeight="1">
      <c r="A420" s="33"/>
      <c r="B420" s="34"/>
      <c r="C420" s="190" t="s">
        <v>598</v>
      </c>
      <c r="D420" s="190" t="s">
        <v>156</v>
      </c>
      <c r="E420" s="191" t="s">
        <v>594</v>
      </c>
      <c r="F420" s="192" t="s">
        <v>595</v>
      </c>
      <c r="G420" s="193" t="s">
        <v>224</v>
      </c>
      <c r="H420" s="194">
        <v>6</v>
      </c>
      <c r="I420" s="195"/>
      <c r="J420" s="196">
        <f>ROUND(I420*H420,0)</f>
        <v>0</v>
      </c>
      <c r="K420" s="192" t="s">
        <v>160</v>
      </c>
      <c r="L420" s="38"/>
      <c r="M420" s="197" t="s">
        <v>1</v>
      </c>
      <c r="N420" s="198" t="s">
        <v>43</v>
      </c>
      <c r="O420" s="70"/>
      <c r="P420" s="199">
        <f>O420*H420</f>
        <v>0</v>
      </c>
      <c r="Q420" s="199">
        <v>0</v>
      </c>
      <c r="R420" s="199">
        <f>Q420*H420</f>
        <v>0</v>
      </c>
      <c r="S420" s="199">
        <v>0</v>
      </c>
      <c r="T420" s="200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201" t="s">
        <v>161</v>
      </c>
      <c r="AT420" s="201" t="s">
        <v>156</v>
      </c>
      <c r="AU420" s="201" t="s">
        <v>87</v>
      </c>
      <c r="AY420" s="16" t="s">
        <v>154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16" t="s">
        <v>87</v>
      </c>
      <c r="BK420" s="202">
        <f>ROUND(I420*H420,0)</f>
        <v>0</v>
      </c>
      <c r="BL420" s="16" t="s">
        <v>161</v>
      </c>
      <c r="BM420" s="201" t="s">
        <v>596</v>
      </c>
    </row>
    <row r="421" spans="1:65" s="13" customFormat="1" ht="11.25">
      <c r="B421" s="203"/>
      <c r="C421" s="204"/>
      <c r="D421" s="205" t="s">
        <v>163</v>
      </c>
      <c r="E421" s="206" t="s">
        <v>1</v>
      </c>
      <c r="F421" s="207" t="s">
        <v>597</v>
      </c>
      <c r="G421" s="204"/>
      <c r="H421" s="208">
        <v>6</v>
      </c>
      <c r="I421" s="209"/>
      <c r="J421" s="204"/>
      <c r="K421" s="204"/>
      <c r="L421" s="210"/>
      <c r="M421" s="211"/>
      <c r="N421" s="212"/>
      <c r="O421" s="212"/>
      <c r="P421" s="212"/>
      <c r="Q421" s="212"/>
      <c r="R421" s="212"/>
      <c r="S421" s="212"/>
      <c r="T421" s="213"/>
      <c r="AT421" s="214" t="s">
        <v>163</v>
      </c>
      <c r="AU421" s="214" t="s">
        <v>87</v>
      </c>
      <c r="AV421" s="13" t="s">
        <v>87</v>
      </c>
      <c r="AW421" s="13" t="s">
        <v>33</v>
      </c>
      <c r="AX421" s="13" t="s">
        <v>77</v>
      </c>
      <c r="AY421" s="214" t="s">
        <v>154</v>
      </c>
    </row>
    <row r="422" spans="1:65" s="2" customFormat="1" ht="16.5" customHeight="1">
      <c r="A422" s="33"/>
      <c r="B422" s="34"/>
      <c r="C422" s="190" t="s">
        <v>603</v>
      </c>
      <c r="D422" s="190" t="s">
        <v>156</v>
      </c>
      <c r="E422" s="191" t="s">
        <v>599</v>
      </c>
      <c r="F422" s="192" t="s">
        <v>600</v>
      </c>
      <c r="G422" s="193" t="s">
        <v>224</v>
      </c>
      <c r="H422" s="194">
        <v>546</v>
      </c>
      <c r="I422" s="195"/>
      <c r="J422" s="196">
        <f>ROUND(I422*H422,0)</f>
        <v>0</v>
      </c>
      <c r="K422" s="192" t="s">
        <v>160</v>
      </c>
      <c r="L422" s="38"/>
      <c r="M422" s="197" t="s">
        <v>1</v>
      </c>
      <c r="N422" s="198" t="s">
        <v>43</v>
      </c>
      <c r="O422" s="70"/>
      <c r="P422" s="199">
        <f>O422*H422</f>
        <v>0</v>
      </c>
      <c r="Q422" s="199">
        <v>0</v>
      </c>
      <c r="R422" s="199">
        <f>Q422*H422</f>
        <v>0</v>
      </c>
      <c r="S422" s="199">
        <v>0</v>
      </c>
      <c r="T422" s="200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201" t="s">
        <v>161</v>
      </c>
      <c r="AT422" s="201" t="s">
        <v>156</v>
      </c>
      <c r="AU422" s="201" t="s">
        <v>87</v>
      </c>
      <c r="AY422" s="16" t="s">
        <v>154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6" t="s">
        <v>87</v>
      </c>
      <c r="BK422" s="202">
        <f>ROUND(I422*H422,0)</f>
        <v>0</v>
      </c>
      <c r="BL422" s="16" t="s">
        <v>161</v>
      </c>
      <c r="BM422" s="201" t="s">
        <v>601</v>
      </c>
    </row>
    <row r="423" spans="1:65" s="13" customFormat="1" ht="11.25">
      <c r="B423" s="203"/>
      <c r="C423" s="204"/>
      <c r="D423" s="205" t="s">
        <v>163</v>
      </c>
      <c r="E423" s="206" t="s">
        <v>1</v>
      </c>
      <c r="F423" s="207" t="s">
        <v>602</v>
      </c>
      <c r="G423" s="204"/>
      <c r="H423" s="208">
        <v>546</v>
      </c>
      <c r="I423" s="209"/>
      <c r="J423" s="204"/>
      <c r="K423" s="204"/>
      <c r="L423" s="210"/>
      <c r="M423" s="211"/>
      <c r="N423" s="212"/>
      <c r="O423" s="212"/>
      <c r="P423" s="212"/>
      <c r="Q423" s="212"/>
      <c r="R423" s="212"/>
      <c r="S423" s="212"/>
      <c r="T423" s="213"/>
      <c r="AT423" s="214" t="s">
        <v>163</v>
      </c>
      <c r="AU423" s="214" t="s">
        <v>87</v>
      </c>
      <c r="AV423" s="13" t="s">
        <v>87</v>
      </c>
      <c r="AW423" s="13" t="s">
        <v>33</v>
      </c>
      <c r="AX423" s="13" t="s">
        <v>77</v>
      </c>
      <c r="AY423" s="214" t="s">
        <v>154</v>
      </c>
    </row>
    <row r="424" spans="1:65" s="2" customFormat="1" ht="16.5" customHeight="1">
      <c r="A424" s="33"/>
      <c r="B424" s="34"/>
      <c r="C424" s="190" t="s">
        <v>607</v>
      </c>
      <c r="D424" s="190" t="s">
        <v>156</v>
      </c>
      <c r="E424" s="191" t="s">
        <v>604</v>
      </c>
      <c r="F424" s="192" t="s">
        <v>605</v>
      </c>
      <c r="G424" s="193" t="s">
        <v>224</v>
      </c>
      <c r="H424" s="194">
        <v>6</v>
      </c>
      <c r="I424" s="195"/>
      <c r="J424" s="196">
        <f>ROUND(I424*H424,0)</f>
        <v>0</v>
      </c>
      <c r="K424" s="192" t="s">
        <v>160</v>
      </c>
      <c r="L424" s="38"/>
      <c r="M424" s="197" t="s">
        <v>1</v>
      </c>
      <c r="N424" s="198" t="s">
        <v>43</v>
      </c>
      <c r="O424" s="70"/>
      <c r="P424" s="199">
        <f>O424*H424</f>
        <v>0</v>
      </c>
      <c r="Q424" s="199">
        <v>0</v>
      </c>
      <c r="R424" s="199">
        <f>Q424*H424</f>
        <v>0</v>
      </c>
      <c r="S424" s="199">
        <v>0</v>
      </c>
      <c r="T424" s="200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201" t="s">
        <v>161</v>
      </c>
      <c r="AT424" s="201" t="s">
        <v>156</v>
      </c>
      <c r="AU424" s="201" t="s">
        <v>87</v>
      </c>
      <c r="AY424" s="16" t="s">
        <v>154</v>
      </c>
      <c r="BE424" s="202">
        <f>IF(N424="základní",J424,0)</f>
        <v>0</v>
      </c>
      <c r="BF424" s="202">
        <f>IF(N424="snížená",J424,0)</f>
        <v>0</v>
      </c>
      <c r="BG424" s="202">
        <f>IF(N424="zákl. přenesená",J424,0)</f>
        <v>0</v>
      </c>
      <c r="BH424" s="202">
        <f>IF(N424="sníž. přenesená",J424,0)</f>
        <v>0</v>
      </c>
      <c r="BI424" s="202">
        <f>IF(N424="nulová",J424,0)</f>
        <v>0</v>
      </c>
      <c r="BJ424" s="16" t="s">
        <v>87</v>
      </c>
      <c r="BK424" s="202">
        <f>ROUND(I424*H424,0)</f>
        <v>0</v>
      </c>
      <c r="BL424" s="16" t="s">
        <v>161</v>
      </c>
      <c r="BM424" s="201" t="s">
        <v>606</v>
      </c>
    </row>
    <row r="425" spans="1:65" s="2" customFormat="1" ht="21.75" customHeight="1">
      <c r="A425" s="33"/>
      <c r="B425" s="34"/>
      <c r="C425" s="190" t="s">
        <v>613</v>
      </c>
      <c r="D425" s="190" t="s">
        <v>156</v>
      </c>
      <c r="E425" s="191" t="s">
        <v>608</v>
      </c>
      <c r="F425" s="192" t="s">
        <v>609</v>
      </c>
      <c r="G425" s="193" t="s">
        <v>198</v>
      </c>
      <c r="H425" s="194">
        <v>139.87200000000001</v>
      </c>
      <c r="I425" s="195"/>
      <c r="J425" s="196">
        <f>ROUND(I425*H425,0)</f>
        <v>0</v>
      </c>
      <c r="K425" s="192" t="s">
        <v>160</v>
      </c>
      <c r="L425" s="38"/>
      <c r="M425" s="197" t="s">
        <v>1</v>
      </c>
      <c r="N425" s="198" t="s">
        <v>43</v>
      </c>
      <c r="O425" s="70"/>
      <c r="P425" s="199">
        <f>O425*H425</f>
        <v>0</v>
      </c>
      <c r="Q425" s="199">
        <v>1.2999999999999999E-4</v>
      </c>
      <c r="R425" s="199">
        <f>Q425*H425</f>
        <v>1.8183359999999999E-2</v>
      </c>
      <c r="S425" s="199">
        <v>0</v>
      </c>
      <c r="T425" s="20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01" t="s">
        <v>161</v>
      </c>
      <c r="AT425" s="201" t="s">
        <v>156</v>
      </c>
      <c r="AU425" s="201" t="s">
        <v>87</v>
      </c>
      <c r="AY425" s="16" t="s">
        <v>154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6" t="s">
        <v>87</v>
      </c>
      <c r="BK425" s="202">
        <f>ROUND(I425*H425,0)</f>
        <v>0</v>
      </c>
      <c r="BL425" s="16" t="s">
        <v>161</v>
      </c>
      <c r="BM425" s="201" t="s">
        <v>610</v>
      </c>
    </row>
    <row r="426" spans="1:65" s="13" customFormat="1" ht="11.25">
      <c r="B426" s="203"/>
      <c r="C426" s="204"/>
      <c r="D426" s="205" t="s">
        <v>163</v>
      </c>
      <c r="E426" s="206" t="s">
        <v>1</v>
      </c>
      <c r="F426" s="207" t="s">
        <v>611</v>
      </c>
      <c r="G426" s="204"/>
      <c r="H426" s="208">
        <v>132.19200000000001</v>
      </c>
      <c r="I426" s="209"/>
      <c r="J426" s="204"/>
      <c r="K426" s="204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163</v>
      </c>
      <c r="AU426" s="214" t="s">
        <v>87</v>
      </c>
      <c r="AV426" s="13" t="s">
        <v>87</v>
      </c>
      <c r="AW426" s="13" t="s">
        <v>33</v>
      </c>
      <c r="AX426" s="13" t="s">
        <v>77</v>
      </c>
      <c r="AY426" s="214" t="s">
        <v>154</v>
      </c>
    </row>
    <row r="427" spans="1:65" s="13" customFormat="1" ht="11.25">
      <c r="B427" s="203"/>
      <c r="C427" s="204"/>
      <c r="D427" s="205" t="s">
        <v>163</v>
      </c>
      <c r="E427" s="206" t="s">
        <v>1</v>
      </c>
      <c r="F427" s="207" t="s">
        <v>612</v>
      </c>
      <c r="G427" s="204"/>
      <c r="H427" s="208">
        <v>7.68</v>
      </c>
      <c r="I427" s="209"/>
      <c r="J427" s="204"/>
      <c r="K427" s="204"/>
      <c r="L427" s="210"/>
      <c r="M427" s="211"/>
      <c r="N427" s="212"/>
      <c r="O427" s="212"/>
      <c r="P427" s="212"/>
      <c r="Q427" s="212"/>
      <c r="R427" s="212"/>
      <c r="S427" s="212"/>
      <c r="T427" s="213"/>
      <c r="AT427" s="214" t="s">
        <v>163</v>
      </c>
      <c r="AU427" s="214" t="s">
        <v>87</v>
      </c>
      <c r="AV427" s="13" t="s">
        <v>87</v>
      </c>
      <c r="AW427" s="13" t="s">
        <v>33</v>
      </c>
      <c r="AX427" s="13" t="s">
        <v>77</v>
      </c>
      <c r="AY427" s="214" t="s">
        <v>154</v>
      </c>
    </row>
    <row r="428" spans="1:65" s="2" customFormat="1" ht="16.5" customHeight="1">
      <c r="A428" s="33"/>
      <c r="B428" s="34"/>
      <c r="C428" s="190" t="s">
        <v>617</v>
      </c>
      <c r="D428" s="190" t="s">
        <v>156</v>
      </c>
      <c r="E428" s="191" t="s">
        <v>1349</v>
      </c>
      <c r="F428" s="192" t="s">
        <v>1350</v>
      </c>
      <c r="G428" s="193" t="s">
        <v>224</v>
      </c>
      <c r="H428" s="194">
        <v>10.5</v>
      </c>
      <c r="I428" s="195"/>
      <c r="J428" s="196">
        <f>ROUND(I428*H428,0)</f>
        <v>0</v>
      </c>
      <c r="K428" s="192" t="s">
        <v>1</v>
      </c>
      <c r="L428" s="38"/>
      <c r="M428" s="197" t="s">
        <v>1</v>
      </c>
      <c r="N428" s="198" t="s">
        <v>43</v>
      </c>
      <c r="O428" s="70"/>
      <c r="P428" s="199">
        <f>O428*H428</f>
        <v>0</v>
      </c>
      <c r="Q428" s="199">
        <v>0</v>
      </c>
      <c r="R428" s="199">
        <f>Q428*H428</f>
        <v>0</v>
      </c>
      <c r="S428" s="199">
        <v>0</v>
      </c>
      <c r="T428" s="200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01" t="s">
        <v>161</v>
      </c>
      <c r="AT428" s="201" t="s">
        <v>156</v>
      </c>
      <c r="AU428" s="201" t="s">
        <v>87</v>
      </c>
      <c r="AY428" s="16" t="s">
        <v>154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16" t="s">
        <v>87</v>
      </c>
      <c r="BK428" s="202">
        <f>ROUND(I428*H428,0)</f>
        <v>0</v>
      </c>
      <c r="BL428" s="16" t="s">
        <v>161</v>
      </c>
      <c r="BM428" s="201" t="s">
        <v>1351</v>
      </c>
    </row>
    <row r="429" spans="1:65" s="2" customFormat="1" ht="16.5" customHeight="1">
      <c r="A429" s="33"/>
      <c r="B429" s="34"/>
      <c r="C429" s="190" t="s">
        <v>622</v>
      </c>
      <c r="D429" s="190" t="s">
        <v>156</v>
      </c>
      <c r="E429" s="191" t="s">
        <v>614</v>
      </c>
      <c r="F429" s="192" t="s">
        <v>615</v>
      </c>
      <c r="G429" s="193" t="s">
        <v>198</v>
      </c>
      <c r="H429" s="194">
        <v>4.5</v>
      </c>
      <c r="I429" s="195"/>
      <c r="J429" s="196">
        <f>ROUND(I429*H429,0)</f>
        <v>0</v>
      </c>
      <c r="K429" s="192" t="s">
        <v>160</v>
      </c>
      <c r="L429" s="38"/>
      <c r="M429" s="197" t="s">
        <v>1</v>
      </c>
      <c r="N429" s="198" t="s">
        <v>43</v>
      </c>
      <c r="O429" s="70"/>
      <c r="P429" s="199">
        <f>O429*H429</f>
        <v>0</v>
      </c>
      <c r="Q429" s="199">
        <v>4.0000000000000003E-5</v>
      </c>
      <c r="R429" s="199">
        <f>Q429*H429</f>
        <v>1.8000000000000001E-4</v>
      </c>
      <c r="S429" s="199">
        <v>0</v>
      </c>
      <c r="T429" s="200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201" t="s">
        <v>161</v>
      </c>
      <c r="AT429" s="201" t="s">
        <v>156</v>
      </c>
      <c r="AU429" s="201" t="s">
        <v>87</v>
      </c>
      <c r="AY429" s="16" t="s">
        <v>154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16" t="s">
        <v>87</v>
      </c>
      <c r="BK429" s="202">
        <f>ROUND(I429*H429,0)</f>
        <v>0</v>
      </c>
      <c r="BL429" s="16" t="s">
        <v>161</v>
      </c>
      <c r="BM429" s="201" t="s">
        <v>616</v>
      </c>
    </row>
    <row r="430" spans="1:65" s="13" customFormat="1" ht="11.25">
      <c r="B430" s="203"/>
      <c r="C430" s="204"/>
      <c r="D430" s="205" t="s">
        <v>163</v>
      </c>
      <c r="E430" s="206" t="s">
        <v>1</v>
      </c>
      <c r="F430" s="207" t="s">
        <v>251</v>
      </c>
      <c r="G430" s="204"/>
      <c r="H430" s="208">
        <v>4.5</v>
      </c>
      <c r="I430" s="209"/>
      <c r="J430" s="204"/>
      <c r="K430" s="204"/>
      <c r="L430" s="210"/>
      <c r="M430" s="211"/>
      <c r="N430" s="212"/>
      <c r="O430" s="212"/>
      <c r="P430" s="212"/>
      <c r="Q430" s="212"/>
      <c r="R430" s="212"/>
      <c r="S430" s="212"/>
      <c r="T430" s="213"/>
      <c r="AT430" s="214" t="s">
        <v>163</v>
      </c>
      <c r="AU430" s="214" t="s">
        <v>87</v>
      </c>
      <c r="AV430" s="13" t="s">
        <v>87</v>
      </c>
      <c r="AW430" s="13" t="s">
        <v>33</v>
      </c>
      <c r="AX430" s="13" t="s">
        <v>77</v>
      </c>
      <c r="AY430" s="214" t="s">
        <v>154</v>
      </c>
    </row>
    <row r="431" spans="1:65" s="2" customFormat="1" ht="16.5" customHeight="1">
      <c r="A431" s="33"/>
      <c r="B431" s="34"/>
      <c r="C431" s="190" t="s">
        <v>626</v>
      </c>
      <c r="D431" s="190" t="s">
        <v>156</v>
      </c>
      <c r="E431" s="191" t="s">
        <v>618</v>
      </c>
      <c r="F431" s="192" t="s">
        <v>619</v>
      </c>
      <c r="G431" s="193" t="s">
        <v>219</v>
      </c>
      <c r="H431" s="194">
        <v>128</v>
      </c>
      <c r="I431" s="195"/>
      <c r="J431" s="196">
        <f>ROUND(I431*H431,0)</f>
        <v>0</v>
      </c>
      <c r="K431" s="192" t="s">
        <v>160</v>
      </c>
      <c r="L431" s="38"/>
      <c r="M431" s="197" t="s">
        <v>1</v>
      </c>
      <c r="N431" s="198" t="s">
        <v>43</v>
      </c>
      <c r="O431" s="70"/>
      <c r="P431" s="199">
        <f>O431*H431</f>
        <v>0</v>
      </c>
      <c r="Q431" s="199">
        <v>1.0000000000000001E-5</v>
      </c>
      <c r="R431" s="199">
        <f>Q431*H431</f>
        <v>1.2800000000000001E-3</v>
      </c>
      <c r="S431" s="199">
        <v>0</v>
      </c>
      <c r="T431" s="200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01" t="s">
        <v>161</v>
      </c>
      <c r="AT431" s="201" t="s">
        <v>156</v>
      </c>
      <c r="AU431" s="201" t="s">
        <v>87</v>
      </c>
      <c r="AY431" s="16" t="s">
        <v>154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16" t="s">
        <v>87</v>
      </c>
      <c r="BK431" s="202">
        <f>ROUND(I431*H431,0)</f>
        <v>0</v>
      </c>
      <c r="BL431" s="16" t="s">
        <v>161</v>
      </c>
      <c r="BM431" s="201" t="s">
        <v>620</v>
      </c>
    </row>
    <row r="432" spans="1:65" s="13" customFormat="1" ht="11.25">
      <c r="B432" s="203"/>
      <c r="C432" s="204"/>
      <c r="D432" s="205" t="s">
        <v>163</v>
      </c>
      <c r="E432" s="206" t="s">
        <v>1</v>
      </c>
      <c r="F432" s="207" t="s">
        <v>621</v>
      </c>
      <c r="G432" s="204"/>
      <c r="H432" s="208">
        <v>128</v>
      </c>
      <c r="I432" s="209"/>
      <c r="J432" s="204"/>
      <c r="K432" s="204"/>
      <c r="L432" s="210"/>
      <c r="M432" s="211"/>
      <c r="N432" s="212"/>
      <c r="O432" s="212"/>
      <c r="P432" s="212"/>
      <c r="Q432" s="212"/>
      <c r="R432" s="212"/>
      <c r="S432" s="212"/>
      <c r="T432" s="213"/>
      <c r="AT432" s="214" t="s">
        <v>163</v>
      </c>
      <c r="AU432" s="214" t="s">
        <v>87</v>
      </c>
      <c r="AV432" s="13" t="s">
        <v>87</v>
      </c>
      <c r="AW432" s="13" t="s">
        <v>33</v>
      </c>
      <c r="AX432" s="13" t="s">
        <v>77</v>
      </c>
      <c r="AY432" s="214" t="s">
        <v>154</v>
      </c>
    </row>
    <row r="433" spans="1:65" s="2" customFormat="1" ht="16.5" customHeight="1">
      <c r="A433" s="33"/>
      <c r="B433" s="34"/>
      <c r="C433" s="190" t="s">
        <v>630</v>
      </c>
      <c r="D433" s="190" t="s">
        <v>156</v>
      </c>
      <c r="E433" s="191" t="s">
        <v>623</v>
      </c>
      <c r="F433" s="192" t="s">
        <v>624</v>
      </c>
      <c r="G433" s="193" t="s">
        <v>219</v>
      </c>
      <c r="H433" s="194">
        <v>128</v>
      </c>
      <c r="I433" s="195"/>
      <c r="J433" s="196">
        <f>ROUND(I433*H433,0)</f>
        <v>0</v>
      </c>
      <c r="K433" s="192" t="s">
        <v>160</v>
      </c>
      <c r="L433" s="38"/>
      <c r="M433" s="197" t="s">
        <v>1</v>
      </c>
      <c r="N433" s="198" t="s">
        <v>43</v>
      </c>
      <c r="O433" s="70"/>
      <c r="P433" s="199">
        <f>O433*H433</f>
        <v>0</v>
      </c>
      <c r="Q433" s="199">
        <v>1.2999999999999999E-4</v>
      </c>
      <c r="R433" s="199">
        <f>Q433*H433</f>
        <v>1.6639999999999999E-2</v>
      </c>
      <c r="S433" s="199">
        <v>0</v>
      </c>
      <c r="T433" s="200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201" t="s">
        <v>161</v>
      </c>
      <c r="AT433" s="201" t="s">
        <v>156</v>
      </c>
      <c r="AU433" s="201" t="s">
        <v>87</v>
      </c>
      <c r="AY433" s="16" t="s">
        <v>154</v>
      </c>
      <c r="BE433" s="202">
        <f>IF(N433="základní",J433,0)</f>
        <v>0</v>
      </c>
      <c r="BF433" s="202">
        <f>IF(N433="snížená",J433,0)</f>
        <v>0</v>
      </c>
      <c r="BG433" s="202">
        <f>IF(N433="zákl. přenesená",J433,0)</f>
        <v>0</v>
      </c>
      <c r="BH433" s="202">
        <f>IF(N433="sníž. přenesená",J433,0)</f>
        <v>0</v>
      </c>
      <c r="BI433" s="202">
        <f>IF(N433="nulová",J433,0)</f>
        <v>0</v>
      </c>
      <c r="BJ433" s="16" t="s">
        <v>87</v>
      </c>
      <c r="BK433" s="202">
        <f>ROUND(I433*H433,0)</f>
        <v>0</v>
      </c>
      <c r="BL433" s="16" t="s">
        <v>161</v>
      </c>
      <c r="BM433" s="201" t="s">
        <v>625</v>
      </c>
    </row>
    <row r="434" spans="1:65" s="13" customFormat="1" ht="11.25">
      <c r="B434" s="203"/>
      <c r="C434" s="204"/>
      <c r="D434" s="205" t="s">
        <v>163</v>
      </c>
      <c r="E434" s="206" t="s">
        <v>1</v>
      </c>
      <c r="F434" s="207" t="s">
        <v>621</v>
      </c>
      <c r="G434" s="204"/>
      <c r="H434" s="208">
        <v>128</v>
      </c>
      <c r="I434" s="209"/>
      <c r="J434" s="204"/>
      <c r="K434" s="204"/>
      <c r="L434" s="210"/>
      <c r="M434" s="211"/>
      <c r="N434" s="212"/>
      <c r="O434" s="212"/>
      <c r="P434" s="212"/>
      <c r="Q434" s="212"/>
      <c r="R434" s="212"/>
      <c r="S434" s="212"/>
      <c r="T434" s="213"/>
      <c r="AT434" s="214" t="s">
        <v>163</v>
      </c>
      <c r="AU434" s="214" t="s">
        <v>87</v>
      </c>
      <c r="AV434" s="13" t="s">
        <v>87</v>
      </c>
      <c r="AW434" s="13" t="s">
        <v>33</v>
      </c>
      <c r="AX434" s="13" t="s">
        <v>77</v>
      </c>
      <c r="AY434" s="214" t="s">
        <v>154</v>
      </c>
    </row>
    <row r="435" spans="1:65" s="2" customFormat="1" ht="16.5" customHeight="1">
      <c r="A435" s="33"/>
      <c r="B435" s="34"/>
      <c r="C435" s="190" t="s">
        <v>634</v>
      </c>
      <c r="D435" s="190" t="s">
        <v>156</v>
      </c>
      <c r="E435" s="191" t="s">
        <v>627</v>
      </c>
      <c r="F435" s="192" t="s">
        <v>628</v>
      </c>
      <c r="G435" s="193" t="s">
        <v>198</v>
      </c>
      <c r="H435" s="194">
        <v>13.157999999999999</v>
      </c>
      <c r="I435" s="195"/>
      <c r="J435" s="196">
        <f>ROUND(I435*H435,0)</f>
        <v>0</v>
      </c>
      <c r="K435" s="192" t="s">
        <v>160</v>
      </c>
      <c r="L435" s="38"/>
      <c r="M435" s="197" t="s">
        <v>1</v>
      </c>
      <c r="N435" s="198" t="s">
        <v>43</v>
      </c>
      <c r="O435" s="70"/>
      <c r="P435" s="199">
        <f>O435*H435</f>
        <v>0</v>
      </c>
      <c r="Q435" s="199">
        <v>1.9429999999999999E-2</v>
      </c>
      <c r="R435" s="199">
        <f>Q435*H435</f>
        <v>0.25565993999999997</v>
      </c>
      <c r="S435" s="199">
        <v>0</v>
      </c>
      <c r="T435" s="200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201" t="s">
        <v>161</v>
      </c>
      <c r="AT435" s="201" t="s">
        <v>156</v>
      </c>
      <c r="AU435" s="201" t="s">
        <v>87</v>
      </c>
      <c r="AY435" s="16" t="s">
        <v>154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16" t="s">
        <v>87</v>
      </c>
      <c r="BK435" s="202">
        <f>ROUND(I435*H435,0)</f>
        <v>0</v>
      </c>
      <c r="BL435" s="16" t="s">
        <v>161</v>
      </c>
      <c r="BM435" s="201" t="s">
        <v>629</v>
      </c>
    </row>
    <row r="436" spans="1:65" s="2" customFormat="1" ht="16.5" customHeight="1">
      <c r="A436" s="33"/>
      <c r="B436" s="34"/>
      <c r="C436" s="190" t="s">
        <v>639</v>
      </c>
      <c r="D436" s="190" t="s">
        <v>156</v>
      </c>
      <c r="E436" s="191" t="s">
        <v>631</v>
      </c>
      <c r="F436" s="192" t="s">
        <v>632</v>
      </c>
      <c r="G436" s="193" t="s">
        <v>198</v>
      </c>
      <c r="H436" s="194">
        <v>13.157999999999999</v>
      </c>
      <c r="I436" s="195"/>
      <c r="J436" s="196">
        <f>ROUND(I436*H436,0)</f>
        <v>0</v>
      </c>
      <c r="K436" s="192" t="s">
        <v>160</v>
      </c>
      <c r="L436" s="38"/>
      <c r="M436" s="197" t="s">
        <v>1</v>
      </c>
      <c r="N436" s="198" t="s">
        <v>43</v>
      </c>
      <c r="O436" s="70"/>
      <c r="P436" s="199">
        <f>O436*H436</f>
        <v>0</v>
      </c>
      <c r="Q436" s="199">
        <v>0</v>
      </c>
      <c r="R436" s="199">
        <f>Q436*H436</f>
        <v>0</v>
      </c>
      <c r="S436" s="199">
        <v>0</v>
      </c>
      <c r="T436" s="200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201" t="s">
        <v>161</v>
      </c>
      <c r="AT436" s="201" t="s">
        <v>156</v>
      </c>
      <c r="AU436" s="201" t="s">
        <v>87</v>
      </c>
      <c r="AY436" s="16" t="s">
        <v>154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16" t="s">
        <v>87</v>
      </c>
      <c r="BK436" s="202">
        <f>ROUND(I436*H436,0)</f>
        <v>0</v>
      </c>
      <c r="BL436" s="16" t="s">
        <v>161</v>
      </c>
      <c r="BM436" s="201" t="s">
        <v>633</v>
      </c>
    </row>
    <row r="437" spans="1:65" s="2" customFormat="1" ht="16.5" customHeight="1">
      <c r="A437" s="33"/>
      <c r="B437" s="34"/>
      <c r="C437" s="190" t="s">
        <v>645</v>
      </c>
      <c r="D437" s="190" t="s">
        <v>156</v>
      </c>
      <c r="E437" s="191" t="s">
        <v>635</v>
      </c>
      <c r="F437" s="192" t="s">
        <v>636</v>
      </c>
      <c r="G437" s="193" t="s">
        <v>637</v>
      </c>
      <c r="H437" s="194">
        <v>2</v>
      </c>
      <c r="I437" s="195"/>
      <c r="J437" s="196">
        <f>ROUND(I437*H437,0)</f>
        <v>0</v>
      </c>
      <c r="K437" s="192" t="s">
        <v>1</v>
      </c>
      <c r="L437" s="38"/>
      <c r="M437" s="197" t="s">
        <v>1</v>
      </c>
      <c r="N437" s="198" t="s">
        <v>43</v>
      </c>
      <c r="O437" s="70"/>
      <c r="P437" s="199">
        <f>O437*H437</f>
        <v>0</v>
      </c>
      <c r="Q437" s="199">
        <v>0</v>
      </c>
      <c r="R437" s="199">
        <f>Q437*H437</f>
        <v>0</v>
      </c>
      <c r="S437" s="199">
        <v>0</v>
      </c>
      <c r="T437" s="200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201" t="s">
        <v>161</v>
      </c>
      <c r="AT437" s="201" t="s">
        <v>156</v>
      </c>
      <c r="AU437" s="201" t="s">
        <v>87</v>
      </c>
      <c r="AY437" s="16" t="s">
        <v>154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16" t="s">
        <v>87</v>
      </c>
      <c r="BK437" s="202">
        <f>ROUND(I437*H437,0)</f>
        <v>0</v>
      </c>
      <c r="BL437" s="16" t="s">
        <v>161</v>
      </c>
      <c r="BM437" s="201" t="s">
        <v>1352</v>
      </c>
    </row>
    <row r="438" spans="1:65" s="12" customFormat="1" ht="22.9" customHeight="1">
      <c r="B438" s="174"/>
      <c r="C438" s="175"/>
      <c r="D438" s="176" t="s">
        <v>76</v>
      </c>
      <c r="E438" s="188" t="s">
        <v>643</v>
      </c>
      <c r="F438" s="188" t="s">
        <v>644</v>
      </c>
      <c r="G438" s="175"/>
      <c r="H438" s="175"/>
      <c r="I438" s="178"/>
      <c r="J438" s="189">
        <f>BK438</f>
        <v>0</v>
      </c>
      <c r="K438" s="175"/>
      <c r="L438" s="180"/>
      <c r="M438" s="181"/>
      <c r="N438" s="182"/>
      <c r="O438" s="182"/>
      <c r="P438" s="183">
        <f>SUM(P439:P471)</f>
        <v>0</v>
      </c>
      <c r="Q438" s="182"/>
      <c r="R438" s="183">
        <f>SUM(R439:R471)</f>
        <v>5.6699999999999997E-3</v>
      </c>
      <c r="S438" s="182"/>
      <c r="T438" s="184">
        <f>SUM(T439:T471)</f>
        <v>99.756500999999986</v>
      </c>
      <c r="AR438" s="185" t="s">
        <v>8</v>
      </c>
      <c r="AT438" s="186" t="s">
        <v>76</v>
      </c>
      <c r="AU438" s="186" t="s">
        <v>8</v>
      </c>
      <c r="AY438" s="185" t="s">
        <v>154</v>
      </c>
      <c r="BK438" s="187">
        <f>SUM(BK439:BK471)</f>
        <v>0</v>
      </c>
    </row>
    <row r="439" spans="1:65" s="2" customFormat="1" ht="16.5" customHeight="1">
      <c r="A439" s="33"/>
      <c r="B439" s="34"/>
      <c r="C439" s="190" t="s">
        <v>651</v>
      </c>
      <c r="D439" s="190" t="s">
        <v>156</v>
      </c>
      <c r="E439" s="191" t="s">
        <v>646</v>
      </c>
      <c r="F439" s="192" t="s">
        <v>647</v>
      </c>
      <c r="G439" s="193" t="s">
        <v>159</v>
      </c>
      <c r="H439" s="194">
        <v>1.96</v>
      </c>
      <c r="I439" s="195"/>
      <c r="J439" s="196">
        <f>ROUND(I439*H439,0)</f>
        <v>0</v>
      </c>
      <c r="K439" s="192" t="s">
        <v>160</v>
      </c>
      <c r="L439" s="38"/>
      <c r="M439" s="197" t="s">
        <v>1</v>
      </c>
      <c r="N439" s="198" t="s">
        <v>43</v>
      </c>
      <c r="O439" s="70"/>
      <c r="P439" s="199">
        <f>O439*H439</f>
        <v>0</v>
      </c>
      <c r="Q439" s="199">
        <v>0</v>
      </c>
      <c r="R439" s="199">
        <f>Q439*H439</f>
        <v>0</v>
      </c>
      <c r="S439" s="199">
        <v>2</v>
      </c>
      <c r="T439" s="200">
        <f>S439*H439</f>
        <v>3.92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201" t="s">
        <v>161</v>
      </c>
      <c r="AT439" s="201" t="s">
        <v>156</v>
      </c>
      <c r="AU439" s="201" t="s">
        <v>87</v>
      </c>
      <c r="AY439" s="16" t="s">
        <v>154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6" t="s">
        <v>87</v>
      </c>
      <c r="BK439" s="202">
        <f>ROUND(I439*H439,0)</f>
        <v>0</v>
      </c>
      <c r="BL439" s="16" t="s">
        <v>161</v>
      </c>
      <c r="BM439" s="201" t="s">
        <v>648</v>
      </c>
    </row>
    <row r="440" spans="1:65" s="13" customFormat="1" ht="11.25">
      <c r="B440" s="203"/>
      <c r="C440" s="204"/>
      <c r="D440" s="205" t="s">
        <v>163</v>
      </c>
      <c r="E440" s="206" t="s">
        <v>1</v>
      </c>
      <c r="F440" s="207" t="s">
        <v>649</v>
      </c>
      <c r="G440" s="204"/>
      <c r="H440" s="208">
        <v>1.96</v>
      </c>
      <c r="I440" s="209"/>
      <c r="J440" s="204"/>
      <c r="K440" s="204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163</v>
      </c>
      <c r="AU440" s="214" t="s">
        <v>87</v>
      </c>
      <c r="AV440" s="13" t="s">
        <v>87</v>
      </c>
      <c r="AW440" s="13" t="s">
        <v>33</v>
      </c>
      <c r="AX440" s="13" t="s">
        <v>77</v>
      </c>
      <c r="AY440" s="214" t="s">
        <v>154</v>
      </c>
    </row>
    <row r="441" spans="1:65" s="14" customFormat="1" ht="11.25">
      <c r="B441" s="225"/>
      <c r="C441" s="226"/>
      <c r="D441" s="205" t="s">
        <v>163</v>
      </c>
      <c r="E441" s="227" t="s">
        <v>1</v>
      </c>
      <c r="F441" s="228" t="s">
        <v>650</v>
      </c>
      <c r="G441" s="226"/>
      <c r="H441" s="227" t="s">
        <v>1</v>
      </c>
      <c r="I441" s="229"/>
      <c r="J441" s="226"/>
      <c r="K441" s="226"/>
      <c r="L441" s="230"/>
      <c r="M441" s="231"/>
      <c r="N441" s="232"/>
      <c r="O441" s="232"/>
      <c r="P441" s="232"/>
      <c r="Q441" s="232"/>
      <c r="R441" s="232"/>
      <c r="S441" s="232"/>
      <c r="T441" s="233"/>
      <c r="AT441" s="234" t="s">
        <v>163</v>
      </c>
      <c r="AU441" s="234" t="s">
        <v>87</v>
      </c>
      <c r="AV441" s="14" t="s">
        <v>8</v>
      </c>
      <c r="AW441" s="14" t="s">
        <v>33</v>
      </c>
      <c r="AX441" s="14" t="s">
        <v>77</v>
      </c>
      <c r="AY441" s="234" t="s">
        <v>154</v>
      </c>
    </row>
    <row r="442" spans="1:65" s="2" customFormat="1" ht="16.5" customHeight="1">
      <c r="A442" s="33"/>
      <c r="B442" s="34"/>
      <c r="C442" s="190" t="s">
        <v>656</v>
      </c>
      <c r="D442" s="190" t="s">
        <v>156</v>
      </c>
      <c r="E442" s="191" t="s">
        <v>652</v>
      </c>
      <c r="F442" s="192" t="s">
        <v>653</v>
      </c>
      <c r="G442" s="193" t="s">
        <v>198</v>
      </c>
      <c r="H442" s="194">
        <v>7.38</v>
      </c>
      <c r="I442" s="195"/>
      <c r="J442" s="196">
        <f>ROUND(I442*H442,0)</f>
        <v>0</v>
      </c>
      <c r="K442" s="192" t="s">
        <v>160</v>
      </c>
      <c r="L442" s="38"/>
      <c r="M442" s="197" t="s">
        <v>1</v>
      </c>
      <c r="N442" s="198" t="s">
        <v>43</v>
      </c>
      <c r="O442" s="70"/>
      <c r="P442" s="199">
        <f>O442*H442</f>
        <v>0</v>
      </c>
      <c r="Q442" s="199">
        <v>0</v>
      </c>
      <c r="R442" s="199">
        <f>Q442*H442</f>
        <v>0</v>
      </c>
      <c r="S442" s="199">
        <v>0.29699999999999999</v>
      </c>
      <c r="T442" s="200">
        <f>S442*H442</f>
        <v>2.1918599999999997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201" t="s">
        <v>161</v>
      </c>
      <c r="AT442" s="201" t="s">
        <v>156</v>
      </c>
      <c r="AU442" s="201" t="s">
        <v>87</v>
      </c>
      <c r="AY442" s="16" t="s">
        <v>154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16" t="s">
        <v>87</v>
      </c>
      <c r="BK442" s="202">
        <f>ROUND(I442*H442,0)</f>
        <v>0</v>
      </c>
      <c r="BL442" s="16" t="s">
        <v>161</v>
      </c>
      <c r="BM442" s="201" t="s">
        <v>654</v>
      </c>
    </row>
    <row r="443" spans="1:65" s="13" customFormat="1" ht="11.25">
      <c r="B443" s="203"/>
      <c r="C443" s="204"/>
      <c r="D443" s="205" t="s">
        <v>163</v>
      </c>
      <c r="E443" s="206" t="s">
        <v>1</v>
      </c>
      <c r="F443" s="207" t="s">
        <v>655</v>
      </c>
      <c r="G443" s="204"/>
      <c r="H443" s="208">
        <v>7.38</v>
      </c>
      <c r="I443" s="209"/>
      <c r="J443" s="204"/>
      <c r="K443" s="204"/>
      <c r="L443" s="210"/>
      <c r="M443" s="211"/>
      <c r="N443" s="212"/>
      <c r="O443" s="212"/>
      <c r="P443" s="212"/>
      <c r="Q443" s="212"/>
      <c r="R443" s="212"/>
      <c r="S443" s="212"/>
      <c r="T443" s="213"/>
      <c r="AT443" s="214" t="s">
        <v>163</v>
      </c>
      <c r="AU443" s="214" t="s">
        <v>87</v>
      </c>
      <c r="AV443" s="13" t="s">
        <v>87</v>
      </c>
      <c r="AW443" s="13" t="s">
        <v>33</v>
      </c>
      <c r="AX443" s="13" t="s">
        <v>77</v>
      </c>
      <c r="AY443" s="214" t="s">
        <v>154</v>
      </c>
    </row>
    <row r="444" spans="1:65" s="2" customFormat="1" ht="16.5" customHeight="1">
      <c r="A444" s="33"/>
      <c r="B444" s="34"/>
      <c r="C444" s="190" t="s">
        <v>661</v>
      </c>
      <c r="D444" s="190" t="s">
        <v>156</v>
      </c>
      <c r="E444" s="191" t="s">
        <v>657</v>
      </c>
      <c r="F444" s="192" t="s">
        <v>658</v>
      </c>
      <c r="G444" s="193" t="s">
        <v>159</v>
      </c>
      <c r="H444" s="194">
        <v>22.584</v>
      </c>
      <c r="I444" s="195"/>
      <c r="J444" s="196">
        <f>ROUND(I444*H444,0)</f>
        <v>0</v>
      </c>
      <c r="K444" s="192" t="s">
        <v>160</v>
      </c>
      <c r="L444" s="38"/>
      <c r="M444" s="197" t="s">
        <v>1</v>
      </c>
      <c r="N444" s="198" t="s">
        <v>43</v>
      </c>
      <c r="O444" s="70"/>
      <c r="P444" s="199">
        <f>O444*H444</f>
        <v>0</v>
      </c>
      <c r="Q444" s="199">
        <v>0</v>
      </c>
      <c r="R444" s="199">
        <f>Q444*H444</f>
        <v>0</v>
      </c>
      <c r="S444" s="199">
        <v>2.4</v>
      </c>
      <c r="T444" s="200">
        <f>S444*H444</f>
        <v>54.201599999999999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201" t="s">
        <v>161</v>
      </c>
      <c r="AT444" s="201" t="s">
        <v>156</v>
      </c>
      <c r="AU444" s="201" t="s">
        <v>87</v>
      </c>
      <c r="AY444" s="16" t="s">
        <v>154</v>
      </c>
      <c r="BE444" s="202">
        <f>IF(N444="základní",J444,0)</f>
        <v>0</v>
      </c>
      <c r="BF444" s="202">
        <f>IF(N444="snížená",J444,0)</f>
        <v>0</v>
      </c>
      <c r="BG444" s="202">
        <f>IF(N444="zákl. přenesená",J444,0)</f>
        <v>0</v>
      </c>
      <c r="BH444" s="202">
        <f>IF(N444="sníž. přenesená",J444,0)</f>
        <v>0</v>
      </c>
      <c r="BI444" s="202">
        <f>IF(N444="nulová",J444,0)</f>
        <v>0</v>
      </c>
      <c r="BJ444" s="16" t="s">
        <v>87</v>
      </c>
      <c r="BK444" s="202">
        <f>ROUND(I444*H444,0)</f>
        <v>0</v>
      </c>
      <c r="BL444" s="16" t="s">
        <v>161</v>
      </c>
      <c r="BM444" s="201" t="s">
        <v>659</v>
      </c>
    </row>
    <row r="445" spans="1:65" s="13" customFormat="1" ht="11.25">
      <c r="B445" s="203"/>
      <c r="C445" s="204"/>
      <c r="D445" s="205" t="s">
        <v>163</v>
      </c>
      <c r="E445" s="206" t="s">
        <v>1</v>
      </c>
      <c r="F445" s="207" t="s">
        <v>660</v>
      </c>
      <c r="G445" s="204"/>
      <c r="H445" s="208">
        <v>22.584</v>
      </c>
      <c r="I445" s="209"/>
      <c r="J445" s="204"/>
      <c r="K445" s="204"/>
      <c r="L445" s="210"/>
      <c r="M445" s="211"/>
      <c r="N445" s="212"/>
      <c r="O445" s="212"/>
      <c r="P445" s="212"/>
      <c r="Q445" s="212"/>
      <c r="R445" s="212"/>
      <c r="S445" s="212"/>
      <c r="T445" s="213"/>
      <c r="AT445" s="214" t="s">
        <v>163</v>
      </c>
      <c r="AU445" s="214" t="s">
        <v>87</v>
      </c>
      <c r="AV445" s="13" t="s">
        <v>87</v>
      </c>
      <c r="AW445" s="13" t="s">
        <v>33</v>
      </c>
      <c r="AX445" s="13" t="s">
        <v>77</v>
      </c>
      <c r="AY445" s="214" t="s">
        <v>154</v>
      </c>
    </row>
    <row r="446" spans="1:65" s="2" customFormat="1" ht="16.5" customHeight="1">
      <c r="A446" s="33"/>
      <c r="B446" s="34"/>
      <c r="C446" s="190" t="s">
        <v>667</v>
      </c>
      <c r="D446" s="190" t="s">
        <v>156</v>
      </c>
      <c r="E446" s="191" t="s">
        <v>662</v>
      </c>
      <c r="F446" s="192" t="s">
        <v>663</v>
      </c>
      <c r="G446" s="193" t="s">
        <v>159</v>
      </c>
      <c r="H446" s="194">
        <v>5.4489999999999998</v>
      </c>
      <c r="I446" s="195"/>
      <c r="J446" s="196">
        <f>ROUND(I446*H446,0)</f>
        <v>0</v>
      </c>
      <c r="K446" s="192" t="s">
        <v>160</v>
      </c>
      <c r="L446" s="38"/>
      <c r="M446" s="197" t="s">
        <v>1</v>
      </c>
      <c r="N446" s="198" t="s">
        <v>43</v>
      </c>
      <c r="O446" s="70"/>
      <c r="P446" s="199">
        <f>O446*H446</f>
        <v>0</v>
      </c>
      <c r="Q446" s="199">
        <v>0</v>
      </c>
      <c r="R446" s="199">
        <f>Q446*H446</f>
        <v>0</v>
      </c>
      <c r="S446" s="199">
        <v>2.1</v>
      </c>
      <c r="T446" s="200">
        <f>S446*H446</f>
        <v>11.4429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201" t="s">
        <v>161</v>
      </c>
      <c r="AT446" s="201" t="s">
        <v>156</v>
      </c>
      <c r="AU446" s="201" t="s">
        <v>87</v>
      </c>
      <c r="AY446" s="16" t="s">
        <v>154</v>
      </c>
      <c r="BE446" s="202">
        <f>IF(N446="základní",J446,0)</f>
        <v>0</v>
      </c>
      <c r="BF446" s="202">
        <f>IF(N446="snížená",J446,0)</f>
        <v>0</v>
      </c>
      <c r="BG446" s="202">
        <f>IF(N446="zákl. přenesená",J446,0)</f>
        <v>0</v>
      </c>
      <c r="BH446" s="202">
        <f>IF(N446="sníž. přenesená",J446,0)</f>
        <v>0</v>
      </c>
      <c r="BI446" s="202">
        <f>IF(N446="nulová",J446,0)</f>
        <v>0</v>
      </c>
      <c r="BJ446" s="16" t="s">
        <v>87</v>
      </c>
      <c r="BK446" s="202">
        <f>ROUND(I446*H446,0)</f>
        <v>0</v>
      </c>
      <c r="BL446" s="16" t="s">
        <v>161</v>
      </c>
      <c r="BM446" s="201" t="s">
        <v>664</v>
      </c>
    </row>
    <row r="447" spans="1:65" s="13" customFormat="1" ht="11.25">
      <c r="B447" s="203"/>
      <c r="C447" s="204"/>
      <c r="D447" s="205" t="s">
        <v>163</v>
      </c>
      <c r="E447" s="206" t="s">
        <v>1</v>
      </c>
      <c r="F447" s="207" t="s">
        <v>665</v>
      </c>
      <c r="G447" s="204"/>
      <c r="H447" s="208">
        <v>2.5150000000000001</v>
      </c>
      <c r="I447" s="209"/>
      <c r="J447" s="204"/>
      <c r="K447" s="204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163</v>
      </c>
      <c r="AU447" s="214" t="s">
        <v>87</v>
      </c>
      <c r="AV447" s="13" t="s">
        <v>87</v>
      </c>
      <c r="AW447" s="13" t="s">
        <v>33</v>
      </c>
      <c r="AX447" s="13" t="s">
        <v>77</v>
      </c>
      <c r="AY447" s="214" t="s">
        <v>154</v>
      </c>
    </row>
    <row r="448" spans="1:65" s="13" customFormat="1" ht="11.25">
      <c r="B448" s="203"/>
      <c r="C448" s="204"/>
      <c r="D448" s="205" t="s">
        <v>163</v>
      </c>
      <c r="E448" s="206" t="s">
        <v>1</v>
      </c>
      <c r="F448" s="207" t="s">
        <v>666</v>
      </c>
      <c r="G448" s="204"/>
      <c r="H448" s="208">
        <v>2.9340000000000002</v>
      </c>
      <c r="I448" s="209"/>
      <c r="J448" s="204"/>
      <c r="K448" s="204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163</v>
      </c>
      <c r="AU448" s="214" t="s">
        <v>87</v>
      </c>
      <c r="AV448" s="13" t="s">
        <v>87</v>
      </c>
      <c r="AW448" s="13" t="s">
        <v>33</v>
      </c>
      <c r="AX448" s="13" t="s">
        <v>77</v>
      </c>
      <c r="AY448" s="214" t="s">
        <v>154</v>
      </c>
    </row>
    <row r="449" spans="1:65" s="2" customFormat="1" ht="16.5" customHeight="1">
      <c r="A449" s="33"/>
      <c r="B449" s="34"/>
      <c r="C449" s="190" t="s">
        <v>672</v>
      </c>
      <c r="D449" s="190" t="s">
        <v>156</v>
      </c>
      <c r="E449" s="191" t="s">
        <v>668</v>
      </c>
      <c r="F449" s="192" t="s">
        <v>669</v>
      </c>
      <c r="G449" s="193" t="s">
        <v>224</v>
      </c>
      <c r="H449" s="194">
        <v>28</v>
      </c>
      <c r="I449" s="195"/>
      <c r="J449" s="196">
        <f>ROUND(I449*H449,0)</f>
        <v>0</v>
      </c>
      <c r="K449" s="192" t="s">
        <v>160</v>
      </c>
      <c r="L449" s="38"/>
      <c r="M449" s="197" t="s">
        <v>1</v>
      </c>
      <c r="N449" s="198" t="s">
        <v>43</v>
      </c>
      <c r="O449" s="70"/>
      <c r="P449" s="199">
        <f>O449*H449</f>
        <v>0</v>
      </c>
      <c r="Q449" s="199">
        <v>0</v>
      </c>
      <c r="R449" s="199">
        <f>Q449*H449</f>
        <v>0</v>
      </c>
      <c r="S449" s="199">
        <v>7.0000000000000007E-2</v>
      </c>
      <c r="T449" s="200">
        <f>S449*H449</f>
        <v>1.9600000000000002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201" t="s">
        <v>161</v>
      </c>
      <c r="AT449" s="201" t="s">
        <v>156</v>
      </c>
      <c r="AU449" s="201" t="s">
        <v>87</v>
      </c>
      <c r="AY449" s="16" t="s">
        <v>154</v>
      </c>
      <c r="BE449" s="202">
        <f>IF(N449="základní",J449,0)</f>
        <v>0</v>
      </c>
      <c r="BF449" s="202">
        <f>IF(N449="snížená",J449,0)</f>
        <v>0</v>
      </c>
      <c r="BG449" s="202">
        <f>IF(N449="zákl. přenesená",J449,0)</f>
        <v>0</v>
      </c>
      <c r="BH449" s="202">
        <f>IF(N449="sníž. přenesená",J449,0)</f>
        <v>0</v>
      </c>
      <c r="BI449" s="202">
        <f>IF(N449="nulová",J449,0)</f>
        <v>0</v>
      </c>
      <c r="BJ449" s="16" t="s">
        <v>87</v>
      </c>
      <c r="BK449" s="202">
        <f>ROUND(I449*H449,0)</f>
        <v>0</v>
      </c>
      <c r="BL449" s="16" t="s">
        <v>161</v>
      </c>
      <c r="BM449" s="201" t="s">
        <v>670</v>
      </c>
    </row>
    <row r="450" spans="1:65" s="13" customFormat="1" ht="11.25">
      <c r="B450" s="203"/>
      <c r="C450" s="204"/>
      <c r="D450" s="205" t="s">
        <v>163</v>
      </c>
      <c r="E450" s="206" t="s">
        <v>1</v>
      </c>
      <c r="F450" s="207" t="s">
        <v>671</v>
      </c>
      <c r="G450" s="204"/>
      <c r="H450" s="208">
        <v>28</v>
      </c>
      <c r="I450" s="209"/>
      <c r="J450" s="204"/>
      <c r="K450" s="204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163</v>
      </c>
      <c r="AU450" s="214" t="s">
        <v>87</v>
      </c>
      <c r="AV450" s="13" t="s">
        <v>87</v>
      </c>
      <c r="AW450" s="13" t="s">
        <v>33</v>
      </c>
      <c r="AX450" s="13" t="s">
        <v>77</v>
      </c>
      <c r="AY450" s="214" t="s">
        <v>154</v>
      </c>
    </row>
    <row r="451" spans="1:65" s="2" customFormat="1" ht="16.5" customHeight="1">
      <c r="A451" s="33"/>
      <c r="B451" s="34"/>
      <c r="C451" s="190" t="s">
        <v>677</v>
      </c>
      <c r="D451" s="190" t="s">
        <v>156</v>
      </c>
      <c r="E451" s="191" t="s">
        <v>673</v>
      </c>
      <c r="F451" s="192" t="s">
        <v>674</v>
      </c>
      <c r="G451" s="193" t="s">
        <v>224</v>
      </c>
      <c r="H451" s="194">
        <v>10.4</v>
      </c>
      <c r="I451" s="195"/>
      <c r="J451" s="196">
        <f>ROUND(I451*H451,0)</f>
        <v>0</v>
      </c>
      <c r="K451" s="192" t="s">
        <v>160</v>
      </c>
      <c r="L451" s="38"/>
      <c r="M451" s="197" t="s">
        <v>1</v>
      </c>
      <c r="N451" s="198" t="s">
        <v>43</v>
      </c>
      <c r="O451" s="70"/>
      <c r="P451" s="199">
        <f>O451*H451</f>
        <v>0</v>
      </c>
      <c r="Q451" s="199">
        <v>0</v>
      </c>
      <c r="R451" s="199">
        <f>Q451*H451</f>
        <v>0</v>
      </c>
      <c r="S451" s="199">
        <v>7.2999999999999995E-2</v>
      </c>
      <c r="T451" s="200">
        <f>S451*H451</f>
        <v>0.75919999999999999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201" t="s">
        <v>161</v>
      </c>
      <c r="AT451" s="201" t="s">
        <v>156</v>
      </c>
      <c r="AU451" s="201" t="s">
        <v>87</v>
      </c>
      <c r="AY451" s="16" t="s">
        <v>154</v>
      </c>
      <c r="BE451" s="202">
        <f>IF(N451="základní",J451,0)</f>
        <v>0</v>
      </c>
      <c r="BF451" s="202">
        <f>IF(N451="snížená",J451,0)</f>
        <v>0</v>
      </c>
      <c r="BG451" s="202">
        <f>IF(N451="zákl. přenesená",J451,0)</f>
        <v>0</v>
      </c>
      <c r="BH451" s="202">
        <f>IF(N451="sníž. přenesená",J451,0)</f>
        <v>0</v>
      </c>
      <c r="BI451" s="202">
        <f>IF(N451="nulová",J451,0)</f>
        <v>0</v>
      </c>
      <c r="BJ451" s="16" t="s">
        <v>87</v>
      </c>
      <c r="BK451" s="202">
        <f>ROUND(I451*H451,0)</f>
        <v>0</v>
      </c>
      <c r="BL451" s="16" t="s">
        <v>161</v>
      </c>
      <c r="BM451" s="201" t="s">
        <v>675</v>
      </c>
    </row>
    <row r="452" spans="1:65" s="13" customFormat="1" ht="11.25">
      <c r="B452" s="203"/>
      <c r="C452" s="204"/>
      <c r="D452" s="205" t="s">
        <v>163</v>
      </c>
      <c r="E452" s="206" t="s">
        <v>1</v>
      </c>
      <c r="F452" s="207" t="s">
        <v>676</v>
      </c>
      <c r="G452" s="204"/>
      <c r="H452" s="208">
        <v>10.4</v>
      </c>
      <c r="I452" s="209"/>
      <c r="J452" s="204"/>
      <c r="K452" s="204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163</v>
      </c>
      <c r="AU452" s="214" t="s">
        <v>87</v>
      </c>
      <c r="AV452" s="13" t="s">
        <v>87</v>
      </c>
      <c r="AW452" s="13" t="s">
        <v>33</v>
      </c>
      <c r="AX452" s="13" t="s">
        <v>77</v>
      </c>
      <c r="AY452" s="214" t="s">
        <v>154</v>
      </c>
    </row>
    <row r="453" spans="1:65" s="2" customFormat="1" ht="16.5" customHeight="1">
      <c r="A453" s="33"/>
      <c r="B453" s="34"/>
      <c r="C453" s="190" t="s">
        <v>643</v>
      </c>
      <c r="D453" s="190" t="s">
        <v>156</v>
      </c>
      <c r="E453" s="191" t="s">
        <v>678</v>
      </c>
      <c r="F453" s="192" t="s">
        <v>679</v>
      </c>
      <c r="G453" s="193" t="s">
        <v>159</v>
      </c>
      <c r="H453" s="194">
        <v>3.1520000000000001</v>
      </c>
      <c r="I453" s="195"/>
      <c r="J453" s="196">
        <f>ROUND(I453*H453,0)</f>
        <v>0</v>
      </c>
      <c r="K453" s="192" t="s">
        <v>160</v>
      </c>
      <c r="L453" s="38"/>
      <c r="M453" s="197" t="s">
        <v>1</v>
      </c>
      <c r="N453" s="198" t="s">
        <v>43</v>
      </c>
      <c r="O453" s="70"/>
      <c r="P453" s="199">
        <f>O453*H453</f>
        <v>0</v>
      </c>
      <c r="Q453" s="199">
        <v>0</v>
      </c>
      <c r="R453" s="199">
        <f>Q453*H453</f>
        <v>0</v>
      </c>
      <c r="S453" s="199">
        <v>1.6</v>
      </c>
      <c r="T453" s="200">
        <f>S453*H453</f>
        <v>5.0432000000000006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201" t="s">
        <v>161</v>
      </c>
      <c r="AT453" s="201" t="s">
        <v>156</v>
      </c>
      <c r="AU453" s="201" t="s">
        <v>87</v>
      </c>
      <c r="AY453" s="16" t="s">
        <v>154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6" t="s">
        <v>87</v>
      </c>
      <c r="BK453" s="202">
        <f>ROUND(I453*H453,0)</f>
        <v>0</v>
      </c>
      <c r="BL453" s="16" t="s">
        <v>161</v>
      </c>
      <c r="BM453" s="201" t="s">
        <v>680</v>
      </c>
    </row>
    <row r="454" spans="1:65" s="13" customFormat="1" ht="11.25">
      <c r="B454" s="203"/>
      <c r="C454" s="204"/>
      <c r="D454" s="205" t="s">
        <v>163</v>
      </c>
      <c r="E454" s="206" t="s">
        <v>1</v>
      </c>
      <c r="F454" s="207" t="s">
        <v>681</v>
      </c>
      <c r="G454" s="204"/>
      <c r="H454" s="208">
        <v>3.1520000000000001</v>
      </c>
      <c r="I454" s="209"/>
      <c r="J454" s="204"/>
      <c r="K454" s="204"/>
      <c r="L454" s="210"/>
      <c r="M454" s="211"/>
      <c r="N454" s="212"/>
      <c r="O454" s="212"/>
      <c r="P454" s="212"/>
      <c r="Q454" s="212"/>
      <c r="R454" s="212"/>
      <c r="S454" s="212"/>
      <c r="T454" s="213"/>
      <c r="AT454" s="214" t="s">
        <v>163</v>
      </c>
      <c r="AU454" s="214" t="s">
        <v>87</v>
      </c>
      <c r="AV454" s="13" t="s">
        <v>87</v>
      </c>
      <c r="AW454" s="13" t="s">
        <v>33</v>
      </c>
      <c r="AX454" s="13" t="s">
        <v>77</v>
      </c>
      <c r="AY454" s="214" t="s">
        <v>154</v>
      </c>
    </row>
    <row r="455" spans="1:65" s="2" customFormat="1" ht="21.75" customHeight="1">
      <c r="A455" s="33"/>
      <c r="B455" s="34"/>
      <c r="C455" s="190" t="s">
        <v>686</v>
      </c>
      <c r="D455" s="190" t="s">
        <v>156</v>
      </c>
      <c r="E455" s="191" t="s">
        <v>682</v>
      </c>
      <c r="F455" s="192" t="s">
        <v>683</v>
      </c>
      <c r="G455" s="193" t="s">
        <v>159</v>
      </c>
      <c r="H455" s="194">
        <v>3.1520000000000001</v>
      </c>
      <c r="I455" s="195"/>
      <c r="J455" s="196">
        <f>ROUND(I455*H455,0)</f>
        <v>0</v>
      </c>
      <c r="K455" s="192" t="s">
        <v>160</v>
      </c>
      <c r="L455" s="38"/>
      <c r="M455" s="197" t="s">
        <v>1</v>
      </c>
      <c r="N455" s="198" t="s">
        <v>43</v>
      </c>
      <c r="O455" s="70"/>
      <c r="P455" s="199">
        <f>O455*H455</f>
        <v>0</v>
      </c>
      <c r="Q455" s="199">
        <v>0</v>
      </c>
      <c r="R455" s="199">
        <f>Q455*H455</f>
        <v>0</v>
      </c>
      <c r="S455" s="199">
        <v>2.2000000000000002</v>
      </c>
      <c r="T455" s="200">
        <f>S455*H455</f>
        <v>6.934400000000001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201" t="s">
        <v>161</v>
      </c>
      <c r="AT455" s="201" t="s">
        <v>156</v>
      </c>
      <c r="AU455" s="201" t="s">
        <v>87</v>
      </c>
      <c r="AY455" s="16" t="s">
        <v>154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16" t="s">
        <v>87</v>
      </c>
      <c r="BK455" s="202">
        <f>ROUND(I455*H455,0)</f>
        <v>0</v>
      </c>
      <c r="BL455" s="16" t="s">
        <v>161</v>
      </c>
      <c r="BM455" s="201" t="s">
        <v>684</v>
      </c>
    </row>
    <row r="456" spans="1:65" s="13" customFormat="1" ht="11.25">
      <c r="B456" s="203"/>
      <c r="C456" s="204"/>
      <c r="D456" s="205" t="s">
        <v>163</v>
      </c>
      <c r="E456" s="206" t="s">
        <v>1</v>
      </c>
      <c r="F456" s="207" t="s">
        <v>685</v>
      </c>
      <c r="G456" s="204"/>
      <c r="H456" s="208">
        <v>3.1520000000000001</v>
      </c>
      <c r="I456" s="209"/>
      <c r="J456" s="204"/>
      <c r="K456" s="204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163</v>
      </c>
      <c r="AU456" s="214" t="s">
        <v>87</v>
      </c>
      <c r="AV456" s="13" t="s">
        <v>87</v>
      </c>
      <c r="AW456" s="13" t="s">
        <v>33</v>
      </c>
      <c r="AX456" s="13" t="s">
        <v>77</v>
      </c>
      <c r="AY456" s="214" t="s">
        <v>154</v>
      </c>
    </row>
    <row r="457" spans="1:65" s="2" customFormat="1" ht="16.5" customHeight="1">
      <c r="A457" s="33"/>
      <c r="B457" s="34"/>
      <c r="C457" s="190" t="s">
        <v>692</v>
      </c>
      <c r="D457" s="190" t="s">
        <v>156</v>
      </c>
      <c r="E457" s="191" t="s">
        <v>687</v>
      </c>
      <c r="F457" s="192" t="s">
        <v>688</v>
      </c>
      <c r="G457" s="193" t="s">
        <v>198</v>
      </c>
      <c r="H457" s="194">
        <v>31.52</v>
      </c>
      <c r="I457" s="195"/>
      <c r="J457" s="196">
        <f>ROUND(I457*H457,0)</f>
        <v>0</v>
      </c>
      <c r="K457" s="192" t="s">
        <v>160</v>
      </c>
      <c r="L457" s="38"/>
      <c r="M457" s="197" t="s">
        <v>1</v>
      </c>
      <c r="N457" s="198" t="s">
        <v>43</v>
      </c>
      <c r="O457" s="70"/>
      <c r="P457" s="199">
        <f>O457*H457</f>
        <v>0</v>
      </c>
      <c r="Q457" s="199">
        <v>0</v>
      </c>
      <c r="R457" s="199">
        <f>Q457*H457</f>
        <v>0</v>
      </c>
      <c r="S457" s="199">
        <v>0.09</v>
      </c>
      <c r="T457" s="200">
        <f>S457*H457</f>
        <v>2.8367999999999998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201" t="s">
        <v>161</v>
      </c>
      <c r="AT457" s="201" t="s">
        <v>156</v>
      </c>
      <c r="AU457" s="201" t="s">
        <v>87</v>
      </c>
      <c r="AY457" s="16" t="s">
        <v>154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16" t="s">
        <v>87</v>
      </c>
      <c r="BK457" s="202">
        <f>ROUND(I457*H457,0)</f>
        <v>0</v>
      </c>
      <c r="BL457" s="16" t="s">
        <v>161</v>
      </c>
      <c r="BM457" s="201" t="s">
        <v>689</v>
      </c>
    </row>
    <row r="458" spans="1:65" s="13" customFormat="1" ht="11.25">
      <c r="B458" s="203"/>
      <c r="C458" s="204"/>
      <c r="D458" s="205" t="s">
        <v>163</v>
      </c>
      <c r="E458" s="206" t="s">
        <v>1</v>
      </c>
      <c r="F458" s="207" t="s">
        <v>690</v>
      </c>
      <c r="G458" s="204"/>
      <c r="H458" s="208">
        <v>15.76</v>
      </c>
      <c r="I458" s="209"/>
      <c r="J458" s="204"/>
      <c r="K458" s="204"/>
      <c r="L458" s="210"/>
      <c r="M458" s="211"/>
      <c r="N458" s="212"/>
      <c r="O458" s="212"/>
      <c r="P458" s="212"/>
      <c r="Q458" s="212"/>
      <c r="R458" s="212"/>
      <c r="S458" s="212"/>
      <c r="T458" s="213"/>
      <c r="AT458" s="214" t="s">
        <v>163</v>
      </c>
      <c r="AU458" s="214" t="s">
        <v>87</v>
      </c>
      <c r="AV458" s="13" t="s">
        <v>87</v>
      </c>
      <c r="AW458" s="13" t="s">
        <v>33</v>
      </c>
      <c r="AX458" s="13" t="s">
        <v>77</v>
      </c>
      <c r="AY458" s="214" t="s">
        <v>154</v>
      </c>
    </row>
    <row r="459" spans="1:65" s="13" customFormat="1" ht="11.25">
      <c r="B459" s="203"/>
      <c r="C459" s="204"/>
      <c r="D459" s="205" t="s">
        <v>163</v>
      </c>
      <c r="E459" s="206" t="s">
        <v>1</v>
      </c>
      <c r="F459" s="207" t="s">
        <v>691</v>
      </c>
      <c r="G459" s="204"/>
      <c r="H459" s="208">
        <v>15.76</v>
      </c>
      <c r="I459" s="209"/>
      <c r="J459" s="204"/>
      <c r="K459" s="204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163</v>
      </c>
      <c r="AU459" s="214" t="s">
        <v>87</v>
      </c>
      <c r="AV459" s="13" t="s">
        <v>87</v>
      </c>
      <c r="AW459" s="13" t="s">
        <v>33</v>
      </c>
      <c r="AX459" s="13" t="s">
        <v>77</v>
      </c>
      <c r="AY459" s="214" t="s">
        <v>154</v>
      </c>
    </row>
    <row r="460" spans="1:65" s="2" customFormat="1" ht="16.5" customHeight="1">
      <c r="A460" s="33"/>
      <c r="B460" s="34"/>
      <c r="C460" s="190" t="s">
        <v>696</v>
      </c>
      <c r="D460" s="190" t="s">
        <v>156</v>
      </c>
      <c r="E460" s="191" t="s">
        <v>693</v>
      </c>
      <c r="F460" s="192" t="s">
        <v>694</v>
      </c>
      <c r="G460" s="193" t="s">
        <v>198</v>
      </c>
      <c r="H460" s="194">
        <v>15.76</v>
      </c>
      <c r="I460" s="195"/>
      <c r="J460" s="196">
        <f>ROUND(I460*H460,0)</f>
        <v>0</v>
      </c>
      <c r="K460" s="192" t="s">
        <v>160</v>
      </c>
      <c r="L460" s="38"/>
      <c r="M460" s="197" t="s">
        <v>1</v>
      </c>
      <c r="N460" s="198" t="s">
        <v>43</v>
      </c>
      <c r="O460" s="70"/>
      <c r="P460" s="199">
        <f>O460*H460</f>
        <v>0</v>
      </c>
      <c r="Q460" s="199">
        <v>0</v>
      </c>
      <c r="R460" s="199">
        <f>Q460*H460</f>
        <v>0</v>
      </c>
      <c r="S460" s="199">
        <v>3.5000000000000003E-2</v>
      </c>
      <c r="T460" s="200">
        <f>S460*H460</f>
        <v>0.55160000000000009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201" t="s">
        <v>161</v>
      </c>
      <c r="AT460" s="201" t="s">
        <v>156</v>
      </c>
      <c r="AU460" s="201" t="s">
        <v>87</v>
      </c>
      <c r="AY460" s="16" t="s">
        <v>154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16" t="s">
        <v>87</v>
      </c>
      <c r="BK460" s="202">
        <f>ROUND(I460*H460,0)</f>
        <v>0</v>
      </c>
      <c r="BL460" s="16" t="s">
        <v>161</v>
      </c>
      <c r="BM460" s="201" t="s">
        <v>695</v>
      </c>
    </row>
    <row r="461" spans="1:65" s="13" customFormat="1" ht="11.25">
      <c r="B461" s="203"/>
      <c r="C461" s="204"/>
      <c r="D461" s="205" t="s">
        <v>163</v>
      </c>
      <c r="E461" s="206" t="s">
        <v>1</v>
      </c>
      <c r="F461" s="207" t="s">
        <v>690</v>
      </c>
      <c r="G461" s="204"/>
      <c r="H461" s="208">
        <v>15.76</v>
      </c>
      <c r="I461" s="209"/>
      <c r="J461" s="204"/>
      <c r="K461" s="204"/>
      <c r="L461" s="210"/>
      <c r="M461" s="211"/>
      <c r="N461" s="212"/>
      <c r="O461" s="212"/>
      <c r="P461" s="212"/>
      <c r="Q461" s="212"/>
      <c r="R461" s="212"/>
      <c r="S461" s="212"/>
      <c r="T461" s="213"/>
      <c r="AT461" s="214" t="s">
        <v>163</v>
      </c>
      <c r="AU461" s="214" t="s">
        <v>87</v>
      </c>
      <c r="AV461" s="13" t="s">
        <v>87</v>
      </c>
      <c r="AW461" s="13" t="s">
        <v>33</v>
      </c>
      <c r="AX461" s="13" t="s">
        <v>77</v>
      </c>
      <c r="AY461" s="214" t="s">
        <v>154</v>
      </c>
    </row>
    <row r="462" spans="1:65" s="2" customFormat="1" ht="16.5" customHeight="1">
      <c r="A462" s="33"/>
      <c r="B462" s="34"/>
      <c r="C462" s="190" t="s">
        <v>701</v>
      </c>
      <c r="D462" s="190" t="s">
        <v>156</v>
      </c>
      <c r="E462" s="191" t="s">
        <v>697</v>
      </c>
      <c r="F462" s="192" t="s">
        <v>698</v>
      </c>
      <c r="G462" s="193" t="s">
        <v>198</v>
      </c>
      <c r="H462" s="194">
        <v>20.96</v>
      </c>
      <c r="I462" s="195"/>
      <c r="J462" s="196">
        <f>ROUND(I462*H462,0)</f>
        <v>0</v>
      </c>
      <c r="K462" s="192" t="s">
        <v>160</v>
      </c>
      <c r="L462" s="38"/>
      <c r="M462" s="197" t="s">
        <v>1</v>
      </c>
      <c r="N462" s="198" t="s">
        <v>43</v>
      </c>
      <c r="O462" s="70"/>
      <c r="P462" s="199">
        <f>O462*H462</f>
        <v>0</v>
      </c>
      <c r="Q462" s="199">
        <v>0</v>
      </c>
      <c r="R462" s="199">
        <f>Q462*H462</f>
        <v>0</v>
      </c>
      <c r="S462" s="199">
        <v>2.5000000000000001E-2</v>
      </c>
      <c r="T462" s="200">
        <f>S462*H462</f>
        <v>0.52400000000000002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201" t="s">
        <v>161</v>
      </c>
      <c r="AT462" s="201" t="s">
        <v>156</v>
      </c>
      <c r="AU462" s="201" t="s">
        <v>87</v>
      </c>
      <c r="AY462" s="16" t="s">
        <v>154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16" t="s">
        <v>87</v>
      </c>
      <c r="BK462" s="202">
        <f>ROUND(I462*H462,0)</f>
        <v>0</v>
      </c>
      <c r="BL462" s="16" t="s">
        <v>161</v>
      </c>
      <c r="BM462" s="201" t="s">
        <v>699</v>
      </c>
    </row>
    <row r="463" spans="1:65" s="13" customFormat="1" ht="11.25">
      <c r="B463" s="203"/>
      <c r="C463" s="204"/>
      <c r="D463" s="205" t="s">
        <v>163</v>
      </c>
      <c r="E463" s="206" t="s">
        <v>1</v>
      </c>
      <c r="F463" s="207" t="s">
        <v>700</v>
      </c>
      <c r="G463" s="204"/>
      <c r="H463" s="208">
        <v>20.96</v>
      </c>
      <c r="I463" s="209"/>
      <c r="J463" s="204"/>
      <c r="K463" s="204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163</v>
      </c>
      <c r="AU463" s="214" t="s">
        <v>87</v>
      </c>
      <c r="AV463" s="13" t="s">
        <v>87</v>
      </c>
      <c r="AW463" s="13" t="s">
        <v>33</v>
      </c>
      <c r="AX463" s="13" t="s">
        <v>77</v>
      </c>
      <c r="AY463" s="214" t="s">
        <v>154</v>
      </c>
    </row>
    <row r="464" spans="1:65" s="2" customFormat="1" ht="16.5" customHeight="1">
      <c r="A464" s="33"/>
      <c r="B464" s="34"/>
      <c r="C464" s="190" t="s">
        <v>705</v>
      </c>
      <c r="D464" s="190" t="s">
        <v>156</v>
      </c>
      <c r="E464" s="191" t="s">
        <v>702</v>
      </c>
      <c r="F464" s="192" t="s">
        <v>703</v>
      </c>
      <c r="G464" s="193" t="s">
        <v>224</v>
      </c>
      <c r="H464" s="194">
        <v>10.4</v>
      </c>
      <c r="I464" s="195"/>
      <c r="J464" s="196">
        <f>ROUND(I464*H464,0)</f>
        <v>0</v>
      </c>
      <c r="K464" s="192" t="s">
        <v>160</v>
      </c>
      <c r="L464" s="38"/>
      <c r="M464" s="197" t="s">
        <v>1</v>
      </c>
      <c r="N464" s="198" t="s">
        <v>43</v>
      </c>
      <c r="O464" s="70"/>
      <c r="P464" s="199">
        <f>O464*H464</f>
        <v>0</v>
      </c>
      <c r="Q464" s="199">
        <v>0</v>
      </c>
      <c r="R464" s="199">
        <f>Q464*H464</f>
        <v>0</v>
      </c>
      <c r="S464" s="199">
        <v>3.6999999999999998E-2</v>
      </c>
      <c r="T464" s="200">
        <f>S464*H464</f>
        <v>0.38479999999999998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201" t="s">
        <v>161</v>
      </c>
      <c r="AT464" s="201" t="s">
        <v>156</v>
      </c>
      <c r="AU464" s="201" t="s">
        <v>87</v>
      </c>
      <c r="AY464" s="16" t="s">
        <v>154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16" t="s">
        <v>87</v>
      </c>
      <c r="BK464" s="202">
        <f>ROUND(I464*H464,0)</f>
        <v>0</v>
      </c>
      <c r="BL464" s="16" t="s">
        <v>161</v>
      </c>
      <c r="BM464" s="201" t="s">
        <v>704</v>
      </c>
    </row>
    <row r="465" spans="1:65" s="13" customFormat="1" ht="11.25">
      <c r="B465" s="203"/>
      <c r="C465" s="204"/>
      <c r="D465" s="205" t="s">
        <v>163</v>
      </c>
      <c r="E465" s="206" t="s">
        <v>1</v>
      </c>
      <c r="F465" s="207" t="s">
        <v>676</v>
      </c>
      <c r="G465" s="204"/>
      <c r="H465" s="208">
        <v>10.4</v>
      </c>
      <c r="I465" s="209"/>
      <c r="J465" s="204"/>
      <c r="K465" s="204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163</v>
      </c>
      <c r="AU465" s="214" t="s">
        <v>87</v>
      </c>
      <c r="AV465" s="13" t="s">
        <v>87</v>
      </c>
      <c r="AW465" s="13" t="s">
        <v>33</v>
      </c>
      <c r="AX465" s="13" t="s">
        <v>77</v>
      </c>
      <c r="AY465" s="214" t="s">
        <v>154</v>
      </c>
    </row>
    <row r="466" spans="1:65" s="2" customFormat="1" ht="16.5" customHeight="1">
      <c r="A466" s="33"/>
      <c r="B466" s="34"/>
      <c r="C466" s="190" t="s">
        <v>710</v>
      </c>
      <c r="D466" s="190" t="s">
        <v>156</v>
      </c>
      <c r="E466" s="191" t="s">
        <v>706</v>
      </c>
      <c r="F466" s="192" t="s">
        <v>707</v>
      </c>
      <c r="G466" s="193" t="s">
        <v>224</v>
      </c>
      <c r="H466" s="194">
        <v>7</v>
      </c>
      <c r="I466" s="195"/>
      <c r="J466" s="196">
        <f>ROUND(I466*H466,0)</f>
        <v>0</v>
      </c>
      <c r="K466" s="192" t="s">
        <v>160</v>
      </c>
      <c r="L466" s="38"/>
      <c r="M466" s="197" t="s">
        <v>1</v>
      </c>
      <c r="N466" s="198" t="s">
        <v>43</v>
      </c>
      <c r="O466" s="70"/>
      <c r="P466" s="199">
        <f>O466*H466</f>
        <v>0</v>
      </c>
      <c r="Q466" s="199">
        <v>8.0999999999999996E-4</v>
      </c>
      <c r="R466" s="199">
        <f>Q466*H466</f>
        <v>5.6699999999999997E-3</v>
      </c>
      <c r="S466" s="199">
        <v>3.7999999999999999E-2</v>
      </c>
      <c r="T466" s="200">
        <f>S466*H466</f>
        <v>0.26600000000000001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201" t="s">
        <v>161</v>
      </c>
      <c r="AT466" s="201" t="s">
        <v>156</v>
      </c>
      <c r="AU466" s="201" t="s">
        <v>87</v>
      </c>
      <c r="AY466" s="16" t="s">
        <v>154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16" t="s">
        <v>87</v>
      </c>
      <c r="BK466" s="202">
        <f>ROUND(I466*H466,0)</f>
        <v>0</v>
      </c>
      <c r="BL466" s="16" t="s">
        <v>161</v>
      </c>
      <c r="BM466" s="201" t="s">
        <v>708</v>
      </c>
    </row>
    <row r="467" spans="1:65" s="13" customFormat="1" ht="11.25">
      <c r="B467" s="203"/>
      <c r="C467" s="204"/>
      <c r="D467" s="205" t="s">
        <v>163</v>
      </c>
      <c r="E467" s="206" t="s">
        <v>1</v>
      </c>
      <c r="F467" s="207" t="s">
        <v>709</v>
      </c>
      <c r="G467" s="204"/>
      <c r="H467" s="208">
        <v>7</v>
      </c>
      <c r="I467" s="209"/>
      <c r="J467" s="204"/>
      <c r="K467" s="204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163</v>
      </c>
      <c r="AU467" s="214" t="s">
        <v>87</v>
      </c>
      <c r="AV467" s="13" t="s">
        <v>87</v>
      </c>
      <c r="AW467" s="13" t="s">
        <v>33</v>
      </c>
      <c r="AX467" s="13" t="s">
        <v>77</v>
      </c>
      <c r="AY467" s="214" t="s">
        <v>154</v>
      </c>
    </row>
    <row r="468" spans="1:65" s="2" customFormat="1" ht="16.5" customHeight="1">
      <c r="A468" s="33"/>
      <c r="B468" s="34"/>
      <c r="C468" s="190" t="s">
        <v>715</v>
      </c>
      <c r="D468" s="190" t="s">
        <v>156</v>
      </c>
      <c r="E468" s="191" t="s">
        <v>711</v>
      </c>
      <c r="F468" s="192" t="s">
        <v>712</v>
      </c>
      <c r="G468" s="193" t="s">
        <v>198</v>
      </c>
      <c r="H468" s="194">
        <v>1690.133</v>
      </c>
      <c r="I468" s="195"/>
      <c r="J468" s="196">
        <f>ROUND(I468*H468,0)</f>
        <v>0</v>
      </c>
      <c r="K468" s="192" t="s">
        <v>160</v>
      </c>
      <c r="L468" s="38"/>
      <c r="M468" s="197" t="s">
        <v>1</v>
      </c>
      <c r="N468" s="198" t="s">
        <v>43</v>
      </c>
      <c r="O468" s="70"/>
      <c r="P468" s="199">
        <f>O468*H468</f>
        <v>0</v>
      </c>
      <c r="Q468" s="199">
        <v>0</v>
      </c>
      <c r="R468" s="199">
        <f>Q468*H468</f>
        <v>0</v>
      </c>
      <c r="S468" s="199">
        <v>5.0000000000000001E-3</v>
      </c>
      <c r="T468" s="200">
        <f>S468*H468</f>
        <v>8.4506650000000008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01" t="s">
        <v>161</v>
      </c>
      <c r="AT468" s="201" t="s">
        <v>156</v>
      </c>
      <c r="AU468" s="201" t="s">
        <v>87</v>
      </c>
      <c r="AY468" s="16" t="s">
        <v>154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16" t="s">
        <v>87</v>
      </c>
      <c r="BK468" s="202">
        <f>ROUND(I468*H468,0)</f>
        <v>0</v>
      </c>
      <c r="BL468" s="16" t="s">
        <v>161</v>
      </c>
      <c r="BM468" s="201" t="s">
        <v>713</v>
      </c>
    </row>
    <row r="469" spans="1:65" s="13" customFormat="1" ht="11.25">
      <c r="B469" s="203"/>
      <c r="C469" s="204"/>
      <c r="D469" s="205" t="s">
        <v>163</v>
      </c>
      <c r="E469" s="206" t="s">
        <v>1</v>
      </c>
      <c r="F469" s="207" t="s">
        <v>1353</v>
      </c>
      <c r="G469" s="204"/>
      <c r="H469" s="208">
        <v>1690.133</v>
      </c>
      <c r="I469" s="209"/>
      <c r="J469" s="204"/>
      <c r="K469" s="204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163</v>
      </c>
      <c r="AU469" s="214" t="s">
        <v>87</v>
      </c>
      <c r="AV469" s="13" t="s">
        <v>87</v>
      </c>
      <c r="AW469" s="13" t="s">
        <v>33</v>
      </c>
      <c r="AX469" s="13" t="s">
        <v>77</v>
      </c>
      <c r="AY469" s="214" t="s">
        <v>154</v>
      </c>
    </row>
    <row r="470" spans="1:65" s="2" customFormat="1" ht="16.5" customHeight="1">
      <c r="A470" s="33"/>
      <c r="B470" s="34"/>
      <c r="C470" s="190" t="s">
        <v>722</v>
      </c>
      <c r="D470" s="190" t="s">
        <v>156</v>
      </c>
      <c r="E470" s="191" t="s">
        <v>716</v>
      </c>
      <c r="F470" s="192" t="s">
        <v>717</v>
      </c>
      <c r="G470" s="193" t="s">
        <v>198</v>
      </c>
      <c r="H470" s="194">
        <v>13.157999999999999</v>
      </c>
      <c r="I470" s="195"/>
      <c r="J470" s="196">
        <f>ROUND(I470*H470,0)</f>
        <v>0</v>
      </c>
      <c r="K470" s="192" t="s">
        <v>160</v>
      </c>
      <c r="L470" s="38"/>
      <c r="M470" s="197" t="s">
        <v>1</v>
      </c>
      <c r="N470" s="198" t="s">
        <v>43</v>
      </c>
      <c r="O470" s="70"/>
      <c r="P470" s="199">
        <f>O470*H470</f>
        <v>0</v>
      </c>
      <c r="Q470" s="199">
        <v>0</v>
      </c>
      <c r="R470" s="199">
        <f>Q470*H470</f>
        <v>0</v>
      </c>
      <c r="S470" s="199">
        <v>2.1999999999999999E-2</v>
      </c>
      <c r="T470" s="200">
        <f>S470*H470</f>
        <v>0.28947599999999996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201" t="s">
        <v>161</v>
      </c>
      <c r="AT470" s="201" t="s">
        <v>156</v>
      </c>
      <c r="AU470" s="201" t="s">
        <v>87</v>
      </c>
      <c r="AY470" s="16" t="s">
        <v>154</v>
      </c>
      <c r="BE470" s="202">
        <f>IF(N470="základní",J470,0)</f>
        <v>0</v>
      </c>
      <c r="BF470" s="202">
        <f>IF(N470="snížená",J470,0)</f>
        <v>0</v>
      </c>
      <c r="BG470" s="202">
        <f>IF(N470="zákl. přenesená",J470,0)</f>
        <v>0</v>
      </c>
      <c r="BH470" s="202">
        <f>IF(N470="sníž. přenesená",J470,0)</f>
        <v>0</v>
      </c>
      <c r="BI470" s="202">
        <f>IF(N470="nulová",J470,0)</f>
        <v>0</v>
      </c>
      <c r="BJ470" s="16" t="s">
        <v>87</v>
      </c>
      <c r="BK470" s="202">
        <f>ROUND(I470*H470,0)</f>
        <v>0</v>
      </c>
      <c r="BL470" s="16" t="s">
        <v>161</v>
      </c>
      <c r="BM470" s="201" t="s">
        <v>718</v>
      </c>
    </row>
    <row r="471" spans="1:65" s="13" customFormat="1" ht="11.25">
      <c r="B471" s="203"/>
      <c r="C471" s="204"/>
      <c r="D471" s="205" t="s">
        <v>163</v>
      </c>
      <c r="E471" s="206" t="s">
        <v>1</v>
      </c>
      <c r="F471" s="207" t="s">
        <v>719</v>
      </c>
      <c r="G471" s="204"/>
      <c r="H471" s="208">
        <v>13.157999999999999</v>
      </c>
      <c r="I471" s="209"/>
      <c r="J471" s="204"/>
      <c r="K471" s="204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163</v>
      </c>
      <c r="AU471" s="214" t="s">
        <v>87</v>
      </c>
      <c r="AV471" s="13" t="s">
        <v>87</v>
      </c>
      <c r="AW471" s="13" t="s">
        <v>33</v>
      </c>
      <c r="AX471" s="13" t="s">
        <v>77</v>
      </c>
      <c r="AY471" s="214" t="s">
        <v>154</v>
      </c>
    </row>
    <row r="472" spans="1:65" s="12" customFormat="1" ht="22.9" customHeight="1">
      <c r="B472" s="174"/>
      <c r="C472" s="175"/>
      <c r="D472" s="176" t="s">
        <v>76</v>
      </c>
      <c r="E472" s="188" t="s">
        <v>720</v>
      </c>
      <c r="F472" s="188" t="s">
        <v>721</v>
      </c>
      <c r="G472" s="175"/>
      <c r="H472" s="175"/>
      <c r="I472" s="178"/>
      <c r="J472" s="189">
        <f>BK472</f>
        <v>0</v>
      </c>
      <c r="K472" s="175"/>
      <c r="L472" s="180"/>
      <c r="M472" s="181"/>
      <c r="N472" s="182"/>
      <c r="O472" s="182"/>
      <c r="P472" s="183">
        <f>SUM(P473:P482)</f>
        <v>0</v>
      </c>
      <c r="Q472" s="182"/>
      <c r="R472" s="183">
        <f>SUM(R473:R482)</f>
        <v>0</v>
      </c>
      <c r="S472" s="182"/>
      <c r="T472" s="184">
        <f>SUM(T473:T482)</f>
        <v>0</v>
      </c>
      <c r="AR472" s="185" t="s">
        <v>8</v>
      </c>
      <c r="AT472" s="186" t="s">
        <v>76</v>
      </c>
      <c r="AU472" s="186" t="s">
        <v>8</v>
      </c>
      <c r="AY472" s="185" t="s">
        <v>154</v>
      </c>
      <c r="BK472" s="187">
        <f>SUM(BK473:BK482)</f>
        <v>0</v>
      </c>
    </row>
    <row r="473" spans="1:65" s="2" customFormat="1" ht="21.75" customHeight="1">
      <c r="A473" s="33"/>
      <c r="B473" s="34"/>
      <c r="C473" s="190" t="s">
        <v>726</v>
      </c>
      <c r="D473" s="190" t="s">
        <v>156</v>
      </c>
      <c r="E473" s="191" t="s">
        <v>723</v>
      </c>
      <c r="F473" s="192" t="s">
        <v>724</v>
      </c>
      <c r="G473" s="193" t="s">
        <v>176</v>
      </c>
      <c r="H473" s="194">
        <v>102.18600000000001</v>
      </c>
      <c r="I473" s="195"/>
      <c r="J473" s="196">
        <f>ROUND(I473*H473,0)</f>
        <v>0</v>
      </c>
      <c r="K473" s="192" t="s">
        <v>160</v>
      </c>
      <c r="L473" s="38"/>
      <c r="M473" s="197" t="s">
        <v>1</v>
      </c>
      <c r="N473" s="198" t="s">
        <v>43</v>
      </c>
      <c r="O473" s="70"/>
      <c r="P473" s="199">
        <f>O473*H473</f>
        <v>0</v>
      </c>
      <c r="Q473" s="199">
        <v>0</v>
      </c>
      <c r="R473" s="199">
        <f>Q473*H473</f>
        <v>0</v>
      </c>
      <c r="S473" s="199">
        <v>0</v>
      </c>
      <c r="T473" s="200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01" t="s">
        <v>161</v>
      </c>
      <c r="AT473" s="201" t="s">
        <v>156</v>
      </c>
      <c r="AU473" s="201" t="s">
        <v>87</v>
      </c>
      <c r="AY473" s="16" t="s">
        <v>154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16" t="s">
        <v>87</v>
      </c>
      <c r="BK473" s="202">
        <f>ROUND(I473*H473,0)</f>
        <v>0</v>
      </c>
      <c r="BL473" s="16" t="s">
        <v>161</v>
      </c>
      <c r="BM473" s="201" t="s">
        <v>725</v>
      </c>
    </row>
    <row r="474" spans="1:65" s="2" customFormat="1" ht="16.5" customHeight="1">
      <c r="A474" s="33"/>
      <c r="B474" s="34"/>
      <c r="C474" s="190" t="s">
        <v>730</v>
      </c>
      <c r="D474" s="190" t="s">
        <v>156</v>
      </c>
      <c r="E474" s="191" t="s">
        <v>727</v>
      </c>
      <c r="F474" s="192" t="s">
        <v>728</v>
      </c>
      <c r="G474" s="193" t="s">
        <v>176</v>
      </c>
      <c r="H474" s="194">
        <v>102.18600000000001</v>
      </c>
      <c r="I474" s="195"/>
      <c r="J474" s="196">
        <f>ROUND(I474*H474,0)</f>
        <v>0</v>
      </c>
      <c r="K474" s="192" t="s">
        <v>160</v>
      </c>
      <c r="L474" s="38"/>
      <c r="M474" s="197" t="s">
        <v>1</v>
      </c>
      <c r="N474" s="198" t="s">
        <v>43</v>
      </c>
      <c r="O474" s="70"/>
      <c r="P474" s="199">
        <f>O474*H474</f>
        <v>0</v>
      </c>
      <c r="Q474" s="199">
        <v>0</v>
      </c>
      <c r="R474" s="199">
        <f>Q474*H474</f>
        <v>0</v>
      </c>
      <c r="S474" s="199">
        <v>0</v>
      </c>
      <c r="T474" s="200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201" t="s">
        <v>161</v>
      </c>
      <c r="AT474" s="201" t="s">
        <v>156</v>
      </c>
      <c r="AU474" s="201" t="s">
        <v>87</v>
      </c>
      <c r="AY474" s="16" t="s">
        <v>154</v>
      </c>
      <c r="BE474" s="202">
        <f>IF(N474="základní",J474,0)</f>
        <v>0</v>
      </c>
      <c r="BF474" s="202">
        <f>IF(N474="snížená",J474,0)</f>
        <v>0</v>
      </c>
      <c r="BG474" s="202">
        <f>IF(N474="zákl. přenesená",J474,0)</f>
        <v>0</v>
      </c>
      <c r="BH474" s="202">
        <f>IF(N474="sníž. přenesená",J474,0)</f>
        <v>0</v>
      </c>
      <c r="BI474" s="202">
        <f>IF(N474="nulová",J474,0)</f>
        <v>0</v>
      </c>
      <c r="BJ474" s="16" t="s">
        <v>87</v>
      </c>
      <c r="BK474" s="202">
        <f>ROUND(I474*H474,0)</f>
        <v>0</v>
      </c>
      <c r="BL474" s="16" t="s">
        <v>161</v>
      </c>
      <c r="BM474" s="201" t="s">
        <v>729</v>
      </c>
    </row>
    <row r="475" spans="1:65" s="2" customFormat="1" ht="16.5" customHeight="1">
      <c r="A475" s="33"/>
      <c r="B475" s="34"/>
      <c r="C475" s="190" t="s">
        <v>735</v>
      </c>
      <c r="D475" s="190" t="s">
        <v>156</v>
      </c>
      <c r="E475" s="191" t="s">
        <v>731</v>
      </c>
      <c r="F475" s="192" t="s">
        <v>732</v>
      </c>
      <c r="G475" s="193" t="s">
        <v>176</v>
      </c>
      <c r="H475" s="194">
        <v>1839.348</v>
      </c>
      <c r="I475" s="195"/>
      <c r="J475" s="196">
        <f>ROUND(I475*H475,0)</f>
        <v>0</v>
      </c>
      <c r="K475" s="192" t="s">
        <v>160</v>
      </c>
      <c r="L475" s="38"/>
      <c r="M475" s="197" t="s">
        <v>1</v>
      </c>
      <c r="N475" s="198" t="s">
        <v>43</v>
      </c>
      <c r="O475" s="70"/>
      <c r="P475" s="199">
        <f>O475*H475</f>
        <v>0</v>
      </c>
      <c r="Q475" s="199">
        <v>0</v>
      </c>
      <c r="R475" s="199">
        <f>Q475*H475</f>
        <v>0</v>
      </c>
      <c r="S475" s="199">
        <v>0</v>
      </c>
      <c r="T475" s="200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201" t="s">
        <v>161</v>
      </c>
      <c r="AT475" s="201" t="s">
        <v>156</v>
      </c>
      <c r="AU475" s="201" t="s">
        <v>87</v>
      </c>
      <c r="AY475" s="16" t="s">
        <v>154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16" t="s">
        <v>87</v>
      </c>
      <c r="BK475" s="202">
        <f>ROUND(I475*H475,0)</f>
        <v>0</v>
      </c>
      <c r="BL475" s="16" t="s">
        <v>161</v>
      </c>
      <c r="BM475" s="201" t="s">
        <v>733</v>
      </c>
    </row>
    <row r="476" spans="1:65" s="13" customFormat="1" ht="11.25">
      <c r="B476" s="203"/>
      <c r="C476" s="204"/>
      <c r="D476" s="205" t="s">
        <v>163</v>
      </c>
      <c r="E476" s="204"/>
      <c r="F476" s="207" t="s">
        <v>1354</v>
      </c>
      <c r="G476" s="204"/>
      <c r="H476" s="208">
        <v>1839.348</v>
      </c>
      <c r="I476" s="209"/>
      <c r="J476" s="204"/>
      <c r="K476" s="204"/>
      <c r="L476" s="210"/>
      <c r="M476" s="211"/>
      <c r="N476" s="212"/>
      <c r="O476" s="212"/>
      <c r="P476" s="212"/>
      <c r="Q476" s="212"/>
      <c r="R476" s="212"/>
      <c r="S476" s="212"/>
      <c r="T476" s="213"/>
      <c r="AT476" s="214" t="s">
        <v>163</v>
      </c>
      <c r="AU476" s="214" t="s">
        <v>87</v>
      </c>
      <c r="AV476" s="13" t="s">
        <v>87</v>
      </c>
      <c r="AW476" s="13" t="s">
        <v>4</v>
      </c>
      <c r="AX476" s="13" t="s">
        <v>8</v>
      </c>
      <c r="AY476" s="214" t="s">
        <v>154</v>
      </c>
    </row>
    <row r="477" spans="1:65" s="2" customFormat="1" ht="21.75" customHeight="1">
      <c r="A477" s="33"/>
      <c r="B477" s="34"/>
      <c r="C477" s="190" t="s">
        <v>740</v>
      </c>
      <c r="D477" s="190" t="s">
        <v>156</v>
      </c>
      <c r="E477" s="191" t="s">
        <v>736</v>
      </c>
      <c r="F477" s="192" t="s">
        <v>737</v>
      </c>
      <c r="G477" s="193" t="s">
        <v>176</v>
      </c>
      <c r="H477" s="194">
        <v>12.712999999999999</v>
      </c>
      <c r="I477" s="195"/>
      <c r="J477" s="196">
        <f>ROUND(I477*H477,0)</f>
        <v>0</v>
      </c>
      <c r="K477" s="192" t="s">
        <v>160</v>
      </c>
      <c r="L477" s="38"/>
      <c r="M477" s="197" t="s">
        <v>1</v>
      </c>
      <c r="N477" s="198" t="s">
        <v>43</v>
      </c>
      <c r="O477" s="70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01" t="s">
        <v>161</v>
      </c>
      <c r="AT477" s="201" t="s">
        <v>156</v>
      </c>
      <c r="AU477" s="201" t="s">
        <v>87</v>
      </c>
      <c r="AY477" s="16" t="s">
        <v>154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6" t="s">
        <v>87</v>
      </c>
      <c r="BK477" s="202">
        <f>ROUND(I477*H477,0)</f>
        <v>0</v>
      </c>
      <c r="BL477" s="16" t="s">
        <v>161</v>
      </c>
      <c r="BM477" s="201" t="s">
        <v>738</v>
      </c>
    </row>
    <row r="478" spans="1:65" s="13" customFormat="1" ht="11.25">
      <c r="B478" s="203"/>
      <c r="C478" s="204"/>
      <c r="D478" s="205" t="s">
        <v>163</v>
      </c>
      <c r="E478" s="206" t="s">
        <v>1</v>
      </c>
      <c r="F478" s="207" t="s">
        <v>1355</v>
      </c>
      <c r="G478" s="204"/>
      <c r="H478" s="208">
        <v>12.712999999999999</v>
      </c>
      <c r="I478" s="209"/>
      <c r="J478" s="204"/>
      <c r="K478" s="204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163</v>
      </c>
      <c r="AU478" s="214" t="s">
        <v>87</v>
      </c>
      <c r="AV478" s="13" t="s">
        <v>87</v>
      </c>
      <c r="AW478" s="13" t="s">
        <v>33</v>
      </c>
      <c r="AX478" s="13" t="s">
        <v>77</v>
      </c>
      <c r="AY478" s="214" t="s">
        <v>154</v>
      </c>
    </row>
    <row r="479" spans="1:65" s="2" customFormat="1" ht="24">
      <c r="A479" s="33"/>
      <c r="B479" s="34"/>
      <c r="C479" s="190" t="s">
        <v>745</v>
      </c>
      <c r="D479" s="190" t="s">
        <v>156</v>
      </c>
      <c r="E479" s="191" t="s">
        <v>741</v>
      </c>
      <c r="F479" s="192" t="s">
        <v>742</v>
      </c>
      <c r="G479" s="193" t="s">
        <v>176</v>
      </c>
      <c r="H479" s="194">
        <v>23.175000000000001</v>
      </c>
      <c r="I479" s="195"/>
      <c r="J479" s="196">
        <f>ROUND(I479*H479,0)</f>
        <v>0</v>
      </c>
      <c r="K479" s="192" t="s">
        <v>160</v>
      </c>
      <c r="L479" s="38"/>
      <c r="M479" s="197" t="s">
        <v>1</v>
      </c>
      <c r="N479" s="198" t="s">
        <v>43</v>
      </c>
      <c r="O479" s="70"/>
      <c r="P479" s="199">
        <f>O479*H479</f>
        <v>0</v>
      </c>
      <c r="Q479" s="199">
        <v>0</v>
      </c>
      <c r="R479" s="199">
        <f>Q479*H479</f>
        <v>0</v>
      </c>
      <c r="S479" s="199">
        <v>0</v>
      </c>
      <c r="T479" s="200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201" t="s">
        <v>161</v>
      </c>
      <c r="AT479" s="201" t="s">
        <v>156</v>
      </c>
      <c r="AU479" s="201" t="s">
        <v>87</v>
      </c>
      <c r="AY479" s="16" t="s">
        <v>154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16" t="s">
        <v>87</v>
      </c>
      <c r="BK479" s="202">
        <f>ROUND(I479*H479,0)</f>
        <v>0</v>
      </c>
      <c r="BL479" s="16" t="s">
        <v>161</v>
      </c>
      <c r="BM479" s="201" t="s">
        <v>743</v>
      </c>
    </row>
    <row r="480" spans="1:65" s="13" customFormat="1" ht="11.25">
      <c r="B480" s="203"/>
      <c r="C480" s="204"/>
      <c r="D480" s="205" t="s">
        <v>163</v>
      </c>
      <c r="E480" s="206" t="s">
        <v>1</v>
      </c>
      <c r="F480" s="207" t="s">
        <v>744</v>
      </c>
      <c r="G480" s="204"/>
      <c r="H480" s="208">
        <v>23.175000000000001</v>
      </c>
      <c r="I480" s="209"/>
      <c r="J480" s="204"/>
      <c r="K480" s="204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163</v>
      </c>
      <c r="AU480" s="214" t="s">
        <v>87</v>
      </c>
      <c r="AV480" s="13" t="s">
        <v>87</v>
      </c>
      <c r="AW480" s="13" t="s">
        <v>33</v>
      </c>
      <c r="AX480" s="13" t="s">
        <v>77</v>
      </c>
      <c r="AY480" s="214" t="s">
        <v>154</v>
      </c>
    </row>
    <row r="481" spans="1:65" s="2" customFormat="1" ht="24">
      <c r="A481" s="33"/>
      <c r="B481" s="34"/>
      <c r="C481" s="190" t="s">
        <v>752</v>
      </c>
      <c r="D481" s="190" t="s">
        <v>156</v>
      </c>
      <c r="E481" s="191" t="s">
        <v>746</v>
      </c>
      <c r="F481" s="192" t="s">
        <v>747</v>
      </c>
      <c r="G481" s="193" t="s">
        <v>176</v>
      </c>
      <c r="H481" s="194">
        <v>66.403999999999996</v>
      </c>
      <c r="I481" s="195"/>
      <c r="J481" s="196">
        <f>ROUND(I481*H481,0)</f>
        <v>0</v>
      </c>
      <c r="K481" s="192" t="s">
        <v>160</v>
      </c>
      <c r="L481" s="38"/>
      <c r="M481" s="197" t="s">
        <v>1</v>
      </c>
      <c r="N481" s="198" t="s">
        <v>43</v>
      </c>
      <c r="O481" s="70"/>
      <c r="P481" s="199">
        <f>O481*H481</f>
        <v>0</v>
      </c>
      <c r="Q481" s="199">
        <v>0</v>
      </c>
      <c r="R481" s="199">
        <f>Q481*H481</f>
        <v>0</v>
      </c>
      <c r="S481" s="199">
        <v>0</v>
      </c>
      <c r="T481" s="200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201" t="s">
        <v>161</v>
      </c>
      <c r="AT481" s="201" t="s">
        <v>156</v>
      </c>
      <c r="AU481" s="201" t="s">
        <v>87</v>
      </c>
      <c r="AY481" s="16" t="s">
        <v>154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16" t="s">
        <v>87</v>
      </c>
      <c r="BK481" s="202">
        <f>ROUND(I481*H481,0)</f>
        <v>0</v>
      </c>
      <c r="BL481" s="16" t="s">
        <v>161</v>
      </c>
      <c r="BM481" s="201" t="s">
        <v>748</v>
      </c>
    </row>
    <row r="482" spans="1:65" s="13" customFormat="1" ht="11.25">
      <c r="B482" s="203"/>
      <c r="C482" s="204"/>
      <c r="D482" s="205" t="s">
        <v>163</v>
      </c>
      <c r="E482" s="206" t="s">
        <v>1</v>
      </c>
      <c r="F482" s="207" t="s">
        <v>749</v>
      </c>
      <c r="G482" s="204"/>
      <c r="H482" s="208">
        <v>66.403999999999996</v>
      </c>
      <c r="I482" s="209"/>
      <c r="J482" s="204"/>
      <c r="K482" s="204"/>
      <c r="L482" s="210"/>
      <c r="M482" s="211"/>
      <c r="N482" s="212"/>
      <c r="O482" s="212"/>
      <c r="P482" s="212"/>
      <c r="Q482" s="212"/>
      <c r="R482" s="212"/>
      <c r="S482" s="212"/>
      <c r="T482" s="213"/>
      <c r="AT482" s="214" t="s">
        <v>163</v>
      </c>
      <c r="AU482" s="214" t="s">
        <v>87</v>
      </c>
      <c r="AV482" s="13" t="s">
        <v>87</v>
      </c>
      <c r="AW482" s="13" t="s">
        <v>33</v>
      </c>
      <c r="AX482" s="13" t="s">
        <v>77</v>
      </c>
      <c r="AY482" s="214" t="s">
        <v>154</v>
      </c>
    </row>
    <row r="483" spans="1:65" s="12" customFormat="1" ht="22.9" customHeight="1">
      <c r="B483" s="174"/>
      <c r="C483" s="175"/>
      <c r="D483" s="176" t="s">
        <v>76</v>
      </c>
      <c r="E483" s="188" t="s">
        <v>750</v>
      </c>
      <c r="F483" s="188" t="s">
        <v>751</v>
      </c>
      <c r="G483" s="175"/>
      <c r="H483" s="175"/>
      <c r="I483" s="178"/>
      <c r="J483" s="189">
        <f>BK483</f>
        <v>0</v>
      </c>
      <c r="K483" s="175"/>
      <c r="L483" s="180"/>
      <c r="M483" s="181"/>
      <c r="N483" s="182"/>
      <c r="O483" s="182"/>
      <c r="P483" s="183">
        <f>P484</f>
        <v>0</v>
      </c>
      <c r="Q483" s="182"/>
      <c r="R483" s="183">
        <f>R484</f>
        <v>0</v>
      </c>
      <c r="S483" s="182"/>
      <c r="T483" s="184">
        <f>T484</f>
        <v>0</v>
      </c>
      <c r="AR483" s="185" t="s">
        <v>8</v>
      </c>
      <c r="AT483" s="186" t="s">
        <v>76</v>
      </c>
      <c r="AU483" s="186" t="s">
        <v>8</v>
      </c>
      <c r="AY483" s="185" t="s">
        <v>154</v>
      </c>
      <c r="BK483" s="187">
        <f>BK484</f>
        <v>0</v>
      </c>
    </row>
    <row r="484" spans="1:65" s="2" customFormat="1" ht="16.5" customHeight="1">
      <c r="A484" s="33"/>
      <c r="B484" s="34"/>
      <c r="C484" s="190" t="s">
        <v>760</v>
      </c>
      <c r="D484" s="190" t="s">
        <v>156</v>
      </c>
      <c r="E484" s="191" t="s">
        <v>753</v>
      </c>
      <c r="F484" s="192" t="s">
        <v>754</v>
      </c>
      <c r="G484" s="193" t="s">
        <v>176</v>
      </c>
      <c r="H484" s="194">
        <v>51.468000000000004</v>
      </c>
      <c r="I484" s="195"/>
      <c r="J484" s="196">
        <f>ROUND(I484*H484,0)</f>
        <v>0</v>
      </c>
      <c r="K484" s="192" t="s">
        <v>160</v>
      </c>
      <c r="L484" s="38"/>
      <c r="M484" s="197" t="s">
        <v>1</v>
      </c>
      <c r="N484" s="198" t="s">
        <v>43</v>
      </c>
      <c r="O484" s="70"/>
      <c r="P484" s="199">
        <f>O484*H484</f>
        <v>0</v>
      </c>
      <c r="Q484" s="199">
        <v>0</v>
      </c>
      <c r="R484" s="199">
        <f>Q484*H484</f>
        <v>0</v>
      </c>
      <c r="S484" s="199">
        <v>0</v>
      </c>
      <c r="T484" s="200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01" t="s">
        <v>161</v>
      </c>
      <c r="AT484" s="201" t="s">
        <v>156</v>
      </c>
      <c r="AU484" s="201" t="s">
        <v>87</v>
      </c>
      <c r="AY484" s="16" t="s">
        <v>154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6" t="s">
        <v>87</v>
      </c>
      <c r="BK484" s="202">
        <f>ROUND(I484*H484,0)</f>
        <v>0</v>
      </c>
      <c r="BL484" s="16" t="s">
        <v>161</v>
      </c>
      <c r="BM484" s="201" t="s">
        <v>755</v>
      </c>
    </row>
    <row r="485" spans="1:65" s="12" customFormat="1" ht="25.9" customHeight="1">
      <c r="B485" s="174"/>
      <c r="C485" s="175"/>
      <c r="D485" s="176" t="s">
        <v>76</v>
      </c>
      <c r="E485" s="177" t="s">
        <v>756</v>
      </c>
      <c r="F485" s="177" t="s">
        <v>757</v>
      </c>
      <c r="G485" s="175"/>
      <c r="H485" s="175"/>
      <c r="I485" s="178"/>
      <c r="J485" s="179">
        <f>BK485</f>
        <v>0</v>
      </c>
      <c r="K485" s="175"/>
      <c r="L485" s="180"/>
      <c r="M485" s="181"/>
      <c r="N485" s="182"/>
      <c r="O485" s="182"/>
      <c r="P485" s="183">
        <f>P486+P502+P537+P543+P548+P596+P599+P631+P661+P674</f>
        <v>0</v>
      </c>
      <c r="Q485" s="182"/>
      <c r="R485" s="183">
        <f>R486+R502+R537+R543+R548+R596+R599+R631+R661+R674</f>
        <v>13.55854077</v>
      </c>
      <c r="S485" s="182"/>
      <c r="T485" s="184">
        <f>T486+T502+T537+T543+T548+T596+T599+T631+T661+T674</f>
        <v>2.4295733700000004</v>
      </c>
      <c r="AR485" s="185" t="s">
        <v>87</v>
      </c>
      <c r="AT485" s="186" t="s">
        <v>76</v>
      </c>
      <c r="AU485" s="186" t="s">
        <v>77</v>
      </c>
      <c r="AY485" s="185" t="s">
        <v>154</v>
      </c>
      <c r="BK485" s="187">
        <f>BK486+BK502+BK537+BK543+BK548+BK596+BK599+BK631+BK661+BK674</f>
        <v>0</v>
      </c>
    </row>
    <row r="486" spans="1:65" s="12" customFormat="1" ht="22.9" customHeight="1">
      <c r="B486" s="174"/>
      <c r="C486" s="175"/>
      <c r="D486" s="176" t="s">
        <v>76</v>
      </c>
      <c r="E486" s="188" t="s">
        <v>758</v>
      </c>
      <c r="F486" s="188" t="s">
        <v>759</v>
      </c>
      <c r="G486" s="175"/>
      <c r="H486" s="175"/>
      <c r="I486" s="178"/>
      <c r="J486" s="189">
        <f>BK486</f>
        <v>0</v>
      </c>
      <c r="K486" s="175"/>
      <c r="L486" s="180"/>
      <c r="M486" s="181"/>
      <c r="N486" s="182"/>
      <c r="O486" s="182"/>
      <c r="P486" s="183">
        <f>SUM(P487:P501)</f>
        <v>0</v>
      </c>
      <c r="Q486" s="182"/>
      <c r="R486" s="183">
        <f>SUM(R487:R501)</f>
        <v>9.7359999999999999E-3</v>
      </c>
      <c r="S486" s="182"/>
      <c r="T486" s="184">
        <f>SUM(T487:T501)</f>
        <v>6.3039999999999999E-2</v>
      </c>
      <c r="AR486" s="185" t="s">
        <v>87</v>
      </c>
      <c r="AT486" s="186" t="s">
        <v>76</v>
      </c>
      <c r="AU486" s="186" t="s">
        <v>8</v>
      </c>
      <c r="AY486" s="185" t="s">
        <v>154</v>
      </c>
      <c r="BK486" s="187">
        <f>SUM(BK487:BK501)</f>
        <v>0</v>
      </c>
    </row>
    <row r="487" spans="1:65" s="2" customFormat="1" ht="16.5" customHeight="1">
      <c r="A487" s="33"/>
      <c r="B487" s="34"/>
      <c r="C487" s="190" t="s">
        <v>765</v>
      </c>
      <c r="D487" s="190" t="s">
        <v>156</v>
      </c>
      <c r="E487" s="191" t="s">
        <v>761</v>
      </c>
      <c r="F487" s="192" t="s">
        <v>762</v>
      </c>
      <c r="G487" s="193" t="s">
        <v>198</v>
      </c>
      <c r="H487" s="194">
        <v>1.2</v>
      </c>
      <c r="I487" s="195"/>
      <c r="J487" s="196">
        <f>ROUND(I487*H487,0)</f>
        <v>0</v>
      </c>
      <c r="K487" s="192" t="s">
        <v>160</v>
      </c>
      <c r="L487" s="38"/>
      <c r="M487" s="197" t="s">
        <v>1</v>
      </c>
      <c r="N487" s="198" t="s">
        <v>43</v>
      </c>
      <c r="O487" s="70"/>
      <c r="P487" s="199">
        <f>O487*H487</f>
        <v>0</v>
      </c>
      <c r="Q487" s="199">
        <v>0</v>
      </c>
      <c r="R487" s="199">
        <f>Q487*H487</f>
        <v>0</v>
      </c>
      <c r="S487" s="199">
        <v>0</v>
      </c>
      <c r="T487" s="200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201" t="s">
        <v>238</v>
      </c>
      <c r="AT487" s="201" t="s">
        <v>156</v>
      </c>
      <c r="AU487" s="201" t="s">
        <v>87</v>
      </c>
      <c r="AY487" s="16" t="s">
        <v>154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16" t="s">
        <v>87</v>
      </c>
      <c r="BK487" s="202">
        <f>ROUND(I487*H487,0)</f>
        <v>0</v>
      </c>
      <c r="BL487" s="16" t="s">
        <v>238</v>
      </c>
      <c r="BM487" s="201" t="s">
        <v>763</v>
      </c>
    </row>
    <row r="488" spans="1:65" s="13" customFormat="1" ht="11.25">
      <c r="B488" s="203"/>
      <c r="C488" s="204"/>
      <c r="D488" s="205" t="s">
        <v>163</v>
      </c>
      <c r="E488" s="206" t="s">
        <v>1</v>
      </c>
      <c r="F488" s="207" t="s">
        <v>764</v>
      </c>
      <c r="G488" s="204"/>
      <c r="H488" s="208">
        <v>1.2</v>
      </c>
      <c r="I488" s="209"/>
      <c r="J488" s="204"/>
      <c r="K488" s="204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163</v>
      </c>
      <c r="AU488" s="214" t="s">
        <v>87</v>
      </c>
      <c r="AV488" s="13" t="s">
        <v>87</v>
      </c>
      <c r="AW488" s="13" t="s">
        <v>33</v>
      </c>
      <c r="AX488" s="13" t="s">
        <v>77</v>
      </c>
      <c r="AY488" s="214" t="s">
        <v>154</v>
      </c>
    </row>
    <row r="489" spans="1:65" s="2" customFormat="1" ht="16.5" customHeight="1">
      <c r="A489" s="33"/>
      <c r="B489" s="34"/>
      <c r="C489" s="190" t="s">
        <v>769</v>
      </c>
      <c r="D489" s="190" t="s">
        <v>156</v>
      </c>
      <c r="E489" s="191" t="s">
        <v>766</v>
      </c>
      <c r="F489" s="192" t="s">
        <v>767</v>
      </c>
      <c r="G489" s="193" t="s">
        <v>198</v>
      </c>
      <c r="H489" s="194">
        <v>1.2</v>
      </c>
      <c r="I489" s="195"/>
      <c r="J489" s="196">
        <f>ROUND(I489*H489,0)</f>
        <v>0</v>
      </c>
      <c r="K489" s="192" t="s">
        <v>160</v>
      </c>
      <c r="L489" s="38"/>
      <c r="M489" s="197" t="s">
        <v>1</v>
      </c>
      <c r="N489" s="198" t="s">
        <v>43</v>
      </c>
      <c r="O489" s="70"/>
      <c r="P489" s="199">
        <f>O489*H489</f>
        <v>0</v>
      </c>
      <c r="Q489" s="199">
        <v>0</v>
      </c>
      <c r="R489" s="199">
        <f>Q489*H489</f>
        <v>0</v>
      </c>
      <c r="S489" s="199">
        <v>0</v>
      </c>
      <c r="T489" s="200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201" t="s">
        <v>238</v>
      </c>
      <c r="AT489" s="201" t="s">
        <v>156</v>
      </c>
      <c r="AU489" s="201" t="s">
        <v>87</v>
      </c>
      <c r="AY489" s="16" t="s">
        <v>154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16" t="s">
        <v>87</v>
      </c>
      <c r="BK489" s="202">
        <f>ROUND(I489*H489,0)</f>
        <v>0</v>
      </c>
      <c r="BL489" s="16" t="s">
        <v>238</v>
      </c>
      <c r="BM489" s="201" t="s">
        <v>768</v>
      </c>
    </row>
    <row r="490" spans="1:65" s="13" customFormat="1" ht="11.25">
      <c r="B490" s="203"/>
      <c r="C490" s="204"/>
      <c r="D490" s="205" t="s">
        <v>163</v>
      </c>
      <c r="E490" s="206" t="s">
        <v>1</v>
      </c>
      <c r="F490" s="207" t="s">
        <v>764</v>
      </c>
      <c r="G490" s="204"/>
      <c r="H490" s="208">
        <v>1.2</v>
      </c>
      <c r="I490" s="209"/>
      <c r="J490" s="204"/>
      <c r="K490" s="204"/>
      <c r="L490" s="210"/>
      <c r="M490" s="211"/>
      <c r="N490" s="212"/>
      <c r="O490" s="212"/>
      <c r="P490" s="212"/>
      <c r="Q490" s="212"/>
      <c r="R490" s="212"/>
      <c r="S490" s="212"/>
      <c r="T490" s="213"/>
      <c r="AT490" s="214" t="s">
        <v>163</v>
      </c>
      <c r="AU490" s="214" t="s">
        <v>87</v>
      </c>
      <c r="AV490" s="13" t="s">
        <v>87</v>
      </c>
      <c r="AW490" s="13" t="s">
        <v>33</v>
      </c>
      <c r="AX490" s="13" t="s">
        <v>77</v>
      </c>
      <c r="AY490" s="214" t="s">
        <v>154</v>
      </c>
    </row>
    <row r="491" spans="1:65" s="2" customFormat="1" ht="16.5" customHeight="1">
      <c r="A491" s="33"/>
      <c r="B491" s="34"/>
      <c r="C491" s="215" t="s">
        <v>774</v>
      </c>
      <c r="D491" s="215" t="s">
        <v>270</v>
      </c>
      <c r="E491" s="216" t="s">
        <v>770</v>
      </c>
      <c r="F491" s="217" t="s">
        <v>771</v>
      </c>
      <c r="G491" s="218" t="s">
        <v>176</v>
      </c>
      <c r="H491" s="219">
        <v>1E-3</v>
      </c>
      <c r="I491" s="220"/>
      <c r="J491" s="221">
        <f>ROUND(I491*H491,0)</f>
        <v>0</v>
      </c>
      <c r="K491" s="217" t="s">
        <v>160</v>
      </c>
      <c r="L491" s="222"/>
      <c r="M491" s="223" t="s">
        <v>1</v>
      </c>
      <c r="N491" s="224" t="s">
        <v>43</v>
      </c>
      <c r="O491" s="70"/>
      <c r="P491" s="199">
        <f>O491*H491</f>
        <v>0</v>
      </c>
      <c r="Q491" s="199">
        <v>1</v>
      </c>
      <c r="R491" s="199">
        <f>Q491*H491</f>
        <v>1E-3</v>
      </c>
      <c r="S491" s="199">
        <v>0</v>
      </c>
      <c r="T491" s="200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201" t="s">
        <v>324</v>
      </c>
      <c r="AT491" s="201" t="s">
        <v>270</v>
      </c>
      <c r="AU491" s="201" t="s">
        <v>87</v>
      </c>
      <c r="AY491" s="16" t="s">
        <v>154</v>
      </c>
      <c r="BE491" s="202">
        <f>IF(N491="základní",J491,0)</f>
        <v>0</v>
      </c>
      <c r="BF491" s="202">
        <f>IF(N491="snížená",J491,0)</f>
        <v>0</v>
      </c>
      <c r="BG491" s="202">
        <f>IF(N491="zákl. přenesená",J491,0)</f>
        <v>0</v>
      </c>
      <c r="BH491" s="202">
        <f>IF(N491="sníž. přenesená",J491,0)</f>
        <v>0</v>
      </c>
      <c r="BI491" s="202">
        <f>IF(N491="nulová",J491,0)</f>
        <v>0</v>
      </c>
      <c r="BJ491" s="16" t="s">
        <v>87</v>
      </c>
      <c r="BK491" s="202">
        <f>ROUND(I491*H491,0)</f>
        <v>0</v>
      </c>
      <c r="BL491" s="16" t="s">
        <v>238</v>
      </c>
      <c r="BM491" s="201" t="s">
        <v>772</v>
      </c>
    </row>
    <row r="492" spans="1:65" s="13" customFormat="1" ht="11.25">
      <c r="B492" s="203"/>
      <c r="C492" s="204"/>
      <c r="D492" s="205" t="s">
        <v>163</v>
      </c>
      <c r="E492" s="206" t="s">
        <v>1</v>
      </c>
      <c r="F492" s="207" t="s">
        <v>773</v>
      </c>
      <c r="G492" s="204"/>
      <c r="H492" s="208">
        <v>1E-3</v>
      </c>
      <c r="I492" s="209"/>
      <c r="J492" s="204"/>
      <c r="K492" s="204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163</v>
      </c>
      <c r="AU492" s="214" t="s">
        <v>87</v>
      </c>
      <c r="AV492" s="13" t="s">
        <v>87</v>
      </c>
      <c r="AW492" s="13" t="s">
        <v>33</v>
      </c>
      <c r="AX492" s="13" t="s">
        <v>77</v>
      </c>
      <c r="AY492" s="214" t="s">
        <v>154</v>
      </c>
    </row>
    <row r="493" spans="1:65" s="2" customFormat="1" ht="16.5" customHeight="1">
      <c r="A493" s="33"/>
      <c r="B493" s="34"/>
      <c r="C493" s="190" t="s">
        <v>779</v>
      </c>
      <c r="D493" s="190" t="s">
        <v>156</v>
      </c>
      <c r="E493" s="191" t="s">
        <v>775</v>
      </c>
      <c r="F493" s="192" t="s">
        <v>776</v>
      </c>
      <c r="G493" s="193" t="s">
        <v>198</v>
      </c>
      <c r="H493" s="194">
        <v>15.76</v>
      </c>
      <c r="I493" s="195"/>
      <c r="J493" s="196">
        <f>ROUND(I493*H493,0)</f>
        <v>0</v>
      </c>
      <c r="K493" s="192" t="s">
        <v>160</v>
      </c>
      <c r="L493" s="38"/>
      <c r="M493" s="197" t="s">
        <v>1</v>
      </c>
      <c r="N493" s="198" t="s">
        <v>43</v>
      </c>
      <c r="O493" s="70"/>
      <c r="P493" s="199">
        <f>O493*H493</f>
        <v>0</v>
      </c>
      <c r="Q493" s="199">
        <v>0</v>
      </c>
      <c r="R493" s="199">
        <f>Q493*H493</f>
        <v>0</v>
      </c>
      <c r="S493" s="199">
        <v>4.0000000000000001E-3</v>
      </c>
      <c r="T493" s="200">
        <f>S493*H493</f>
        <v>6.3039999999999999E-2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201" t="s">
        <v>238</v>
      </c>
      <c r="AT493" s="201" t="s">
        <v>156</v>
      </c>
      <c r="AU493" s="201" t="s">
        <v>87</v>
      </c>
      <c r="AY493" s="16" t="s">
        <v>154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16" t="s">
        <v>87</v>
      </c>
      <c r="BK493" s="202">
        <f>ROUND(I493*H493,0)</f>
        <v>0</v>
      </c>
      <c r="BL493" s="16" t="s">
        <v>238</v>
      </c>
      <c r="BM493" s="201" t="s">
        <v>777</v>
      </c>
    </row>
    <row r="494" spans="1:65" s="13" customFormat="1" ht="11.25">
      <c r="B494" s="203"/>
      <c r="C494" s="204"/>
      <c r="D494" s="205" t="s">
        <v>163</v>
      </c>
      <c r="E494" s="206" t="s">
        <v>1</v>
      </c>
      <c r="F494" s="207" t="s">
        <v>778</v>
      </c>
      <c r="G494" s="204"/>
      <c r="H494" s="208">
        <v>15.76</v>
      </c>
      <c r="I494" s="209"/>
      <c r="J494" s="204"/>
      <c r="K494" s="204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163</v>
      </c>
      <c r="AU494" s="214" t="s">
        <v>87</v>
      </c>
      <c r="AV494" s="13" t="s">
        <v>87</v>
      </c>
      <c r="AW494" s="13" t="s">
        <v>33</v>
      </c>
      <c r="AX494" s="13" t="s">
        <v>77</v>
      </c>
      <c r="AY494" s="214" t="s">
        <v>154</v>
      </c>
    </row>
    <row r="495" spans="1:65" s="2" customFormat="1" ht="16.5" customHeight="1">
      <c r="A495" s="33"/>
      <c r="B495" s="34"/>
      <c r="C495" s="190" t="s">
        <v>783</v>
      </c>
      <c r="D495" s="190" t="s">
        <v>156</v>
      </c>
      <c r="E495" s="191" t="s">
        <v>780</v>
      </c>
      <c r="F495" s="192" t="s">
        <v>781</v>
      </c>
      <c r="G495" s="193" t="s">
        <v>198</v>
      </c>
      <c r="H495" s="194">
        <v>1.2</v>
      </c>
      <c r="I495" s="195"/>
      <c r="J495" s="196">
        <f>ROUND(I495*H495,0)</f>
        <v>0</v>
      </c>
      <c r="K495" s="192" t="s">
        <v>160</v>
      </c>
      <c r="L495" s="38"/>
      <c r="M495" s="197" t="s">
        <v>1</v>
      </c>
      <c r="N495" s="198" t="s">
        <v>43</v>
      </c>
      <c r="O495" s="70"/>
      <c r="P495" s="199">
        <f>O495*H495</f>
        <v>0</v>
      </c>
      <c r="Q495" s="199">
        <v>4.0000000000000002E-4</v>
      </c>
      <c r="R495" s="199">
        <f>Q495*H495</f>
        <v>4.8000000000000001E-4</v>
      </c>
      <c r="S495" s="199">
        <v>0</v>
      </c>
      <c r="T495" s="200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201" t="s">
        <v>238</v>
      </c>
      <c r="AT495" s="201" t="s">
        <v>156</v>
      </c>
      <c r="AU495" s="201" t="s">
        <v>87</v>
      </c>
      <c r="AY495" s="16" t="s">
        <v>154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6" t="s">
        <v>87</v>
      </c>
      <c r="BK495" s="202">
        <f>ROUND(I495*H495,0)</f>
        <v>0</v>
      </c>
      <c r="BL495" s="16" t="s">
        <v>238</v>
      </c>
      <c r="BM495" s="201" t="s">
        <v>782</v>
      </c>
    </row>
    <row r="496" spans="1:65" s="2" customFormat="1" ht="16.5" customHeight="1">
      <c r="A496" s="33"/>
      <c r="B496" s="34"/>
      <c r="C496" s="190" t="s">
        <v>787</v>
      </c>
      <c r="D496" s="190" t="s">
        <v>156</v>
      </c>
      <c r="E496" s="191" t="s">
        <v>784</v>
      </c>
      <c r="F496" s="192" t="s">
        <v>785</v>
      </c>
      <c r="G496" s="193" t="s">
        <v>198</v>
      </c>
      <c r="H496" s="194">
        <v>1.2</v>
      </c>
      <c r="I496" s="195"/>
      <c r="J496" s="196">
        <f>ROUND(I496*H496,0)</f>
        <v>0</v>
      </c>
      <c r="K496" s="192" t="s">
        <v>160</v>
      </c>
      <c r="L496" s="38"/>
      <c r="M496" s="197" t="s">
        <v>1</v>
      </c>
      <c r="N496" s="198" t="s">
        <v>43</v>
      </c>
      <c r="O496" s="70"/>
      <c r="P496" s="199">
        <f>O496*H496</f>
        <v>0</v>
      </c>
      <c r="Q496" s="199">
        <v>4.0000000000000002E-4</v>
      </c>
      <c r="R496" s="199">
        <f>Q496*H496</f>
        <v>4.8000000000000001E-4</v>
      </c>
      <c r="S496" s="199">
        <v>0</v>
      </c>
      <c r="T496" s="200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201" t="s">
        <v>238</v>
      </c>
      <c r="AT496" s="201" t="s">
        <v>156</v>
      </c>
      <c r="AU496" s="201" t="s">
        <v>87</v>
      </c>
      <c r="AY496" s="16" t="s">
        <v>154</v>
      </c>
      <c r="BE496" s="202">
        <f>IF(N496="základní",J496,0)</f>
        <v>0</v>
      </c>
      <c r="BF496" s="202">
        <f>IF(N496="snížená",J496,0)</f>
        <v>0</v>
      </c>
      <c r="BG496" s="202">
        <f>IF(N496="zákl. přenesená",J496,0)</f>
        <v>0</v>
      </c>
      <c r="BH496" s="202">
        <f>IF(N496="sníž. přenesená",J496,0)</f>
        <v>0</v>
      </c>
      <c r="BI496" s="202">
        <f>IF(N496="nulová",J496,0)</f>
        <v>0</v>
      </c>
      <c r="BJ496" s="16" t="s">
        <v>87</v>
      </c>
      <c r="BK496" s="202">
        <f>ROUND(I496*H496,0)</f>
        <v>0</v>
      </c>
      <c r="BL496" s="16" t="s">
        <v>238</v>
      </c>
      <c r="BM496" s="201" t="s">
        <v>786</v>
      </c>
    </row>
    <row r="497" spans="1:65" s="2" customFormat="1" ht="24">
      <c r="A497" s="33"/>
      <c r="B497" s="34"/>
      <c r="C497" s="215" t="s">
        <v>792</v>
      </c>
      <c r="D497" s="215" t="s">
        <v>270</v>
      </c>
      <c r="E497" s="216" t="s">
        <v>788</v>
      </c>
      <c r="F497" s="217" t="s">
        <v>789</v>
      </c>
      <c r="G497" s="218" t="s">
        <v>198</v>
      </c>
      <c r="H497" s="219">
        <v>1.44</v>
      </c>
      <c r="I497" s="220"/>
      <c r="J497" s="221">
        <f>ROUND(I497*H497,0)</f>
        <v>0</v>
      </c>
      <c r="K497" s="217" t="s">
        <v>160</v>
      </c>
      <c r="L497" s="222"/>
      <c r="M497" s="223" t="s">
        <v>1</v>
      </c>
      <c r="N497" s="224" t="s">
        <v>43</v>
      </c>
      <c r="O497" s="70"/>
      <c r="P497" s="199">
        <f>O497*H497</f>
        <v>0</v>
      </c>
      <c r="Q497" s="199">
        <v>5.4000000000000003E-3</v>
      </c>
      <c r="R497" s="199">
        <f>Q497*H497</f>
        <v>7.7759999999999999E-3</v>
      </c>
      <c r="S497" s="199">
        <v>0</v>
      </c>
      <c r="T497" s="200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201" t="s">
        <v>324</v>
      </c>
      <c r="AT497" s="201" t="s">
        <v>270</v>
      </c>
      <c r="AU497" s="201" t="s">
        <v>87</v>
      </c>
      <c r="AY497" s="16" t="s">
        <v>154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16" t="s">
        <v>87</v>
      </c>
      <c r="BK497" s="202">
        <f>ROUND(I497*H497,0)</f>
        <v>0</v>
      </c>
      <c r="BL497" s="16" t="s">
        <v>238</v>
      </c>
      <c r="BM497" s="201" t="s">
        <v>790</v>
      </c>
    </row>
    <row r="498" spans="1:65" s="13" customFormat="1" ht="11.25">
      <c r="B498" s="203"/>
      <c r="C498" s="204"/>
      <c r="D498" s="205" t="s">
        <v>163</v>
      </c>
      <c r="E498" s="206" t="s">
        <v>1</v>
      </c>
      <c r="F498" s="207" t="s">
        <v>791</v>
      </c>
      <c r="G498" s="204"/>
      <c r="H498" s="208">
        <v>1.44</v>
      </c>
      <c r="I498" s="209"/>
      <c r="J498" s="204"/>
      <c r="K498" s="204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163</v>
      </c>
      <c r="AU498" s="214" t="s">
        <v>87</v>
      </c>
      <c r="AV498" s="13" t="s">
        <v>87</v>
      </c>
      <c r="AW498" s="13" t="s">
        <v>33</v>
      </c>
      <c r="AX498" s="13" t="s">
        <v>77</v>
      </c>
      <c r="AY498" s="214" t="s">
        <v>154</v>
      </c>
    </row>
    <row r="499" spans="1:65" s="2" customFormat="1" ht="21.75" customHeight="1">
      <c r="A499" s="33"/>
      <c r="B499" s="34"/>
      <c r="C499" s="190" t="s">
        <v>796</v>
      </c>
      <c r="D499" s="190" t="s">
        <v>156</v>
      </c>
      <c r="E499" s="191" t="s">
        <v>793</v>
      </c>
      <c r="F499" s="192" t="s">
        <v>794</v>
      </c>
      <c r="G499" s="193" t="s">
        <v>198</v>
      </c>
      <c r="H499" s="194">
        <v>1.2</v>
      </c>
      <c r="I499" s="195"/>
      <c r="J499" s="196">
        <f>ROUND(I499*H499,0)</f>
        <v>0</v>
      </c>
      <c r="K499" s="192" t="s">
        <v>160</v>
      </c>
      <c r="L499" s="38"/>
      <c r="M499" s="197" t="s">
        <v>1</v>
      </c>
      <c r="N499" s="198" t="s">
        <v>43</v>
      </c>
      <c r="O499" s="70"/>
      <c r="P499" s="199">
        <f>O499*H499</f>
        <v>0</v>
      </c>
      <c r="Q499" s="199">
        <v>0</v>
      </c>
      <c r="R499" s="199">
        <f>Q499*H499</f>
        <v>0</v>
      </c>
      <c r="S499" s="199">
        <v>0</v>
      </c>
      <c r="T499" s="200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201" t="s">
        <v>238</v>
      </c>
      <c r="AT499" s="201" t="s">
        <v>156</v>
      </c>
      <c r="AU499" s="201" t="s">
        <v>87</v>
      </c>
      <c r="AY499" s="16" t="s">
        <v>154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16" t="s">
        <v>87</v>
      </c>
      <c r="BK499" s="202">
        <f>ROUND(I499*H499,0)</f>
        <v>0</v>
      </c>
      <c r="BL499" s="16" t="s">
        <v>238</v>
      </c>
      <c r="BM499" s="201" t="s">
        <v>795</v>
      </c>
    </row>
    <row r="500" spans="1:65" s="2" customFormat="1" ht="21.75" customHeight="1">
      <c r="A500" s="33"/>
      <c r="B500" s="34"/>
      <c r="C500" s="190" t="s">
        <v>800</v>
      </c>
      <c r="D500" s="190" t="s">
        <v>156</v>
      </c>
      <c r="E500" s="191" t="s">
        <v>797</v>
      </c>
      <c r="F500" s="192" t="s">
        <v>798</v>
      </c>
      <c r="G500" s="193" t="s">
        <v>198</v>
      </c>
      <c r="H500" s="194">
        <v>1.2</v>
      </c>
      <c r="I500" s="195"/>
      <c r="J500" s="196">
        <f>ROUND(I500*H500,0)</f>
        <v>0</v>
      </c>
      <c r="K500" s="192" t="s">
        <v>160</v>
      </c>
      <c r="L500" s="38"/>
      <c r="M500" s="197" t="s">
        <v>1</v>
      </c>
      <c r="N500" s="198" t="s">
        <v>43</v>
      </c>
      <c r="O500" s="70"/>
      <c r="P500" s="199">
        <f>O500*H500</f>
        <v>0</v>
      </c>
      <c r="Q500" s="199">
        <v>0</v>
      </c>
      <c r="R500" s="199">
        <f>Q500*H500</f>
        <v>0</v>
      </c>
      <c r="S500" s="199">
        <v>0</v>
      </c>
      <c r="T500" s="200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201" t="s">
        <v>238</v>
      </c>
      <c r="AT500" s="201" t="s">
        <v>156</v>
      </c>
      <c r="AU500" s="201" t="s">
        <v>87</v>
      </c>
      <c r="AY500" s="16" t="s">
        <v>154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16" t="s">
        <v>87</v>
      </c>
      <c r="BK500" s="202">
        <f>ROUND(I500*H500,0)</f>
        <v>0</v>
      </c>
      <c r="BL500" s="16" t="s">
        <v>238</v>
      </c>
      <c r="BM500" s="201" t="s">
        <v>799</v>
      </c>
    </row>
    <row r="501" spans="1:65" s="2" customFormat="1" ht="16.5" customHeight="1">
      <c r="A501" s="33"/>
      <c r="B501" s="34"/>
      <c r="C501" s="190" t="s">
        <v>806</v>
      </c>
      <c r="D501" s="190" t="s">
        <v>156</v>
      </c>
      <c r="E501" s="191" t="s">
        <v>801</v>
      </c>
      <c r="F501" s="192" t="s">
        <v>802</v>
      </c>
      <c r="G501" s="193" t="s">
        <v>176</v>
      </c>
      <c r="H501" s="194">
        <v>0.01</v>
      </c>
      <c r="I501" s="195"/>
      <c r="J501" s="196">
        <f>ROUND(I501*H501,0)</f>
        <v>0</v>
      </c>
      <c r="K501" s="192" t="s">
        <v>160</v>
      </c>
      <c r="L501" s="38"/>
      <c r="M501" s="197" t="s">
        <v>1</v>
      </c>
      <c r="N501" s="198" t="s">
        <v>43</v>
      </c>
      <c r="O501" s="70"/>
      <c r="P501" s="199">
        <f>O501*H501</f>
        <v>0</v>
      </c>
      <c r="Q501" s="199">
        <v>0</v>
      </c>
      <c r="R501" s="199">
        <f>Q501*H501</f>
        <v>0</v>
      </c>
      <c r="S501" s="199">
        <v>0</v>
      </c>
      <c r="T501" s="200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201" t="s">
        <v>238</v>
      </c>
      <c r="AT501" s="201" t="s">
        <v>156</v>
      </c>
      <c r="AU501" s="201" t="s">
        <v>87</v>
      </c>
      <c r="AY501" s="16" t="s">
        <v>154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16" t="s">
        <v>87</v>
      </c>
      <c r="BK501" s="202">
        <f>ROUND(I501*H501,0)</f>
        <v>0</v>
      </c>
      <c r="BL501" s="16" t="s">
        <v>238</v>
      </c>
      <c r="BM501" s="201" t="s">
        <v>803</v>
      </c>
    </row>
    <row r="502" spans="1:65" s="12" customFormat="1" ht="22.9" customHeight="1">
      <c r="B502" s="174"/>
      <c r="C502" s="175"/>
      <c r="D502" s="176" t="s">
        <v>76</v>
      </c>
      <c r="E502" s="188" t="s">
        <v>804</v>
      </c>
      <c r="F502" s="188" t="s">
        <v>805</v>
      </c>
      <c r="G502" s="175"/>
      <c r="H502" s="175"/>
      <c r="I502" s="178"/>
      <c r="J502" s="189">
        <f>BK502</f>
        <v>0</v>
      </c>
      <c r="K502" s="175"/>
      <c r="L502" s="180"/>
      <c r="M502" s="181"/>
      <c r="N502" s="182"/>
      <c r="O502" s="182"/>
      <c r="P502" s="183">
        <f>SUM(P503:P536)</f>
        <v>0</v>
      </c>
      <c r="Q502" s="182"/>
      <c r="R502" s="183">
        <f>SUM(R503:R536)</f>
        <v>2.1804844999999999</v>
      </c>
      <c r="S502" s="182"/>
      <c r="T502" s="184">
        <f>SUM(T503:T536)</f>
        <v>1.0926800000000001</v>
      </c>
      <c r="AR502" s="185" t="s">
        <v>87</v>
      </c>
      <c r="AT502" s="186" t="s">
        <v>76</v>
      </c>
      <c r="AU502" s="186" t="s">
        <v>8</v>
      </c>
      <c r="AY502" s="185" t="s">
        <v>154</v>
      </c>
      <c r="BK502" s="187">
        <f>SUM(BK503:BK536)</f>
        <v>0</v>
      </c>
    </row>
    <row r="503" spans="1:65" s="2" customFormat="1" ht="16.5" customHeight="1">
      <c r="A503" s="33"/>
      <c r="B503" s="34"/>
      <c r="C503" s="190" t="s">
        <v>810</v>
      </c>
      <c r="D503" s="190" t="s">
        <v>156</v>
      </c>
      <c r="E503" s="191" t="s">
        <v>807</v>
      </c>
      <c r="F503" s="192" t="s">
        <v>808</v>
      </c>
      <c r="G503" s="193" t="s">
        <v>198</v>
      </c>
      <c r="H503" s="194">
        <v>15.76</v>
      </c>
      <c r="I503" s="195"/>
      <c r="J503" s="196">
        <f>ROUND(I503*H503,0)</f>
        <v>0</v>
      </c>
      <c r="K503" s="192" t="s">
        <v>160</v>
      </c>
      <c r="L503" s="38"/>
      <c r="M503" s="197" t="s">
        <v>1</v>
      </c>
      <c r="N503" s="198" t="s">
        <v>43</v>
      </c>
      <c r="O503" s="70"/>
      <c r="P503" s="199">
        <f>O503*H503</f>
        <v>0</v>
      </c>
      <c r="Q503" s="199">
        <v>0</v>
      </c>
      <c r="R503" s="199">
        <f>Q503*H503</f>
        <v>0</v>
      </c>
      <c r="S503" s="199">
        <v>0.01</v>
      </c>
      <c r="T503" s="200">
        <f>S503*H503</f>
        <v>0.15759999999999999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201" t="s">
        <v>238</v>
      </c>
      <c r="AT503" s="201" t="s">
        <v>156</v>
      </c>
      <c r="AU503" s="201" t="s">
        <v>87</v>
      </c>
      <c r="AY503" s="16" t="s">
        <v>154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6" t="s">
        <v>87</v>
      </c>
      <c r="BK503" s="202">
        <f>ROUND(I503*H503,0)</f>
        <v>0</v>
      </c>
      <c r="BL503" s="16" t="s">
        <v>238</v>
      </c>
      <c r="BM503" s="201" t="s">
        <v>809</v>
      </c>
    </row>
    <row r="504" spans="1:65" s="13" customFormat="1" ht="11.25">
      <c r="B504" s="203"/>
      <c r="C504" s="204"/>
      <c r="D504" s="205" t="s">
        <v>163</v>
      </c>
      <c r="E504" s="206" t="s">
        <v>1</v>
      </c>
      <c r="F504" s="207" t="s">
        <v>691</v>
      </c>
      <c r="G504" s="204"/>
      <c r="H504" s="208">
        <v>15.76</v>
      </c>
      <c r="I504" s="209"/>
      <c r="J504" s="204"/>
      <c r="K504" s="204"/>
      <c r="L504" s="210"/>
      <c r="M504" s="211"/>
      <c r="N504" s="212"/>
      <c r="O504" s="212"/>
      <c r="P504" s="212"/>
      <c r="Q504" s="212"/>
      <c r="R504" s="212"/>
      <c r="S504" s="212"/>
      <c r="T504" s="213"/>
      <c r="AT504" s="214" t="s">
        <v>163</v>
      </c>
      <c r="AU504" s="214" t="s">
        <v>87</v>
      </c>
      <c r="AV504" s="13" t="s">
        <v>87</v>
      </c>
      <c r="AW504" s="13" t="s">
        <v>33</v>
      </c>
      <c r="AX504" s="13" t="s">
        <v>77</v>
      </c>
      <c r="AY504" s="214" t="s">
        <v>154</v>
      </c>
    </row>
    <row r="505" spans="1:65" s="2" customFormat="1" ht="16.5" customHeight="1">
      <c r="A505" s="33"/>
      <c r="B505" s="34"/>
      <c r="C505" s="190" t="s">
        <v>819</v>
      </c>
      <c r="D505" s="190" t="s">
        <v>156</v>
      </c>
      <c r="E505" s="191" t="s">
        <v>811</v>
      </c>
      <c r="F505" s="192" t="s">
        <v>812</v>
      </c>
      <c r="G505" s="193" t="s">
        <v>198</v>
      </c>
      <c r="H505" s="194">
        <v>467.54</v>
      </c>
      <c r="I505" s="195"/>
      <c r="J505" s="196">
        <f>ROUND(I505*H505,0)</f>
        <v>0</v>
      </c>
      <c r="K505" s="192" t="s">
        <v>160</v>
      </c>
      <c r="L505" s="38"/>
      <c r="M505" s="197" t="s">
        <v>1</v>
      </c>
      <c r="N505" s="198" t="s">
        <v>43</v>
      </c>
      <c r="O505" s="70"/>
      <c r="P505" s="199">
        <f>O505*H505</f>
        <v>0</v>
      </c>
      <c r="Q505" s="199">
        <v>0</v>
      </c>
      <c r="R505" s="199">
        <f>Q505*H505</f>
        <v>0</v>
      </c>
      <c r="S505" s="199">
        <v>2E-3</v>
      </c>
      <c r="T505" s="200">
        <f>S505*H505</f>
        <v>0.93508000000000002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201" t="s">
        <v>238</v>
      </c>
      <c r="AT505" s="201" t="s">
        <v>156</v>
      </c>
      <c r="AU505" s="201" t="s">
        <v>87</v>
      </c>
      <c r="AY505" s="16" t="s">
        <v>154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6" t="s">
        <v>87</v>
      </c>
      <c r="BK505" s="202">
        <f>ROUND(I505*H505,0)</f>
        <v>0</v>
      </c>
      <c r="BL505" s="16" t="s">
        <v>238</v>
      </c>
      <c r="BM505" s="201" t="s">
        <v>813</v>
      </c>
    </row>
    <row r="506" spans="1:65" s="13" customFormat="1" ht="11.25">
      <c r="B506" s="203"/>
      <c r="C506" s="204"/>
      <c r="D506" s="205" t="s">
        <v>163</v>
      </c>
      <c r="E506" s="206" t="s">
        <v>1</v>
      </c>
      <c r="F506" s="207" t="s">
        <v>814</v>
      </c>
      <c r="G506" s="204"/>
      <c r="H506" s="208">
        <v>453.86399999999998</v>
      </c>
      <c r="I506" s="209"/>
      <c r="J506" s="204"/>
      <c r="K506" s="204"/>
      <c r="L506" s="210"/>
      <c r="M506" s="211"/>
      <c r="N506" s="212"/>
      <c r="O506" s="212"/>
      <c r="P506" s="212"/>
      <c r="Q506" s="212"/>
      <c r="R506" s="212"/>
      <c r="S506" s="212"/>
      <c r="T506" s="213"/>
      <c r="AT506" s="214" t="s">
        <v>163</v>
      </c>
      <c r="AU506" s="214" t="s">
        <v>87</v>
      </c>
      <c r="AV506" s="13" t="s">
        <v>87</v>
      </c>
      <c r="AW506" s="13" t="s">
        <v>33</v>
      </c>
      <c r="AX506" s="13" t="s">
        <v>77</v>
      </c>
      <c r="AY506" s="214" t="s">
        <v>154</v>
      </c>
    </row>
    <row r="507" spans="1:65" s="13" customFormat="1" ht="11.25">
      <c r="B507" s="203"/>
      <c r="C507" s="204"/>
      <c r="D507" s="205" t="s">
        <v>163</v>
      </c>
      <c r="E507" s="206" t="s">
        <v>1</v>
      </c>
      <c r="F507" s="207" t="s">
        <v>815</v>
      </c>
      <c r="G507" s="204"/>
      <c r="H507" s="208">
        <v>-40</v>
      </c>
      <c r="I507" s="209"/>
      <c r="J507" s="204"/>
      <c r="K507" s="204"/>
      <c r="L507" s="210"/>
      <c r="M507" s="211"/>
      <c r="N507" s="212"/>
      <c r="O507" s="212"/>
      <c r="P507" s="212"/>
      <c r="Q507" s="212"/>
      <c r="R507" s="212"/>
      <c r="S507" s="212"/>
      <c r="T507" s="213"/>
      <c r="AT507" s="214" t="s">
        <v>163</v>
      </c>
      <c r="AU507" s="214" t="s">
        <v>87</v>
      </c>
      <c r="AV507" s="13" t="s">
        <v>87</v>
      </c>
      <c r="AW507" s="13" t="s">
        <v>33</v>
      </c>
      <c r="AX507" s="13" t="s">
        <v>77</v>
      </c>
      <c r="AY507" s="214" t="s">
        <v>154</v>
      </c>
    </row>
    <row r="508" spans="1:65" s="13" customFormat="1" ht="11.25">
      <c r="B508" s="203"/>
      <c r="C508" s="204"/>
      <c r="D508" s="205" t="s">
        <v>163</v>
      </c>
      <c r="E508" s="206" t="s">
        <v>1</v>
      </c>
      <c r="F508" s="207" t="s">
        <v>816</v>
      </c>
      <c r="G508" s="204"/>
      <c r="H508" s="208">
        <v>36.396000000000001</v>
      </c>
      <c r="I508" s="209"/>
      <c r="J508" s="204"/>
      <c r="K508" s="204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163</v>
      </c>
      <c r="AU508" s="214" t="s">
        <v>87</v>
      </c>
      <c r="AV508" s="13" t="s">
        <v>87</v>
      </c>
      <c r="AW508" s="13" t="s">
        <v>33</v>
      </c>
      <c r="AX508" s="13" t="s">
        <v>77</v>
      </c>
      <c r="AY508" s="214" t="s">
        <v>154</v>
      </c>
    </row>
    <row r="509" spans="1:65" s="13" customFormat="1" ht="11.25">
      <c r="B509" s="203"/>
      <c r="C509" s="204"/>
      <c r="D509" s="205" t="s">
        <v>163</v>
      </c>
      <c r="E509" s="206" t="s">
        <v>1</v>
      </c>
      <c r="F509" s="207" t="s">
        <v>817</v>
      </c>
      <c r="G509" s="204"/>
      <c r="H509" s="208">
        <v>10.8</v>
      </c>
      <c r="I509" s="209"/>
      <c r="J509" s="204"/>
      <c r="K509" s="204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163</v>
      </c>
      <c r="AU509" s="214" t="s">
        <v>87</v>
      </c>
      <c r="AV509" s="13" t="s">
        <v>87</v>
      </c>
      <c r="AW509" s="13" t="s">
        <v>33</v>
      </c>
      <c r="AX509" s="13" t="s">
        <v>77</v>
      </c>
      <c r="AY509" s="214" t="s">
        <v>154</v>
      </c>
    </row>
    <row r="510" spans="1:65" s="13" customFormat="1" ht="11.25">
      <c r="B510" s="203"/>
      <c r="C510" s="204"/>
      <c r="D510" s="205" t="s">
        <v>163</v>
      </c>
      <c r="E510" s="206" t="s">
        <v>1</v>
      </c>
      <c r="F510" s="207" t="s">
        <v>818</v>
      </c>
      <c r="G510" s="204"/>
      <c r="H510" s="208">
        <v>6.48</v>
      </c>
      <c r="I510" s="209"/>
      <c r="J510" s="204"/>
      <c r="K510" s="204"/>
      <c r="L510" s="210"/>
      <c r="M510" s="211"/>
      <c r="N510" s="212"/>
      <c r="O510" s="212"/>
      <c r="P510" s="212"/>
      <c r="Q510" s="212"/>
      <c r="R510" s="212"/>
      <c r="S510" s="212"/>
      <c r="T510" s="213"/>
      <c r="AT510" s="214" t="s">
        <v>163</v>
      </c>
      <c r="AU510" s="214" t="s">
        <v>87</v>
      </c>
      <c r="AV510" s="13" t="s">
        <v>87</v>
      </c>
      <c r="AW510" s="13" t="s">
        <v>33</v>
      </c>
      <c r="AX510" s="13" t="s">
        <v>77</v>
      </c>
      <c r="AY510" s="214" t="s">
        <v>154</v>
      </c>
    </row>
    <row r="511" spans="1:65" s="2" customFormat="1" ht="16.5" customHeight="1">
      <c r="A511" s="33"/>
      <c r="B511" s="34"/>
      <c r="C511" s="190" t="s">
        <v>823</v>
      </c>
      <c r="D511" s="190" t="s">
        <v>156</v>
      </c>
      <c r="E511" s="191" t="s">
        <v>820</v>
      </c>
      <c r="F511" s="192" t="s">
        <v>821</v>
      </c>
      <c r="G511" s="193" t="s">
        <v>219</v>
      </c>
      <c r="H511" s="194">
        <v>50</v>
      </c>
      <c r="I511" s="195"/>
      <c r="J511" s="196">
        <f>ROUND(I511*H511,0)</f>
        <v>0</v>
      </c>
      <c r="K511" s="192" t="s">
        <v>160</v>
      </c>
      <c r="L511" s="38"/>
      <c r="M511" s="197" t="s">
        <v>1</v>
      </c>
      <c r="N511" s="198" t="s">
        <v>43</v>
      </c>
      <c r="O511" s="70"/>
      <c r="P511" s="199">
        <f>O511*H511</f>
        <v>0</v>
      </c>
      <c r="Q511" s="199">
        <v>7.4999999999999997E-3</v>
      </c>
      <c r="R511" s="199">
        <f>Q511*H511</f>
        <v>0.375</v>
      </c>
      <c r="S511" s="199">
        <v>0</v>
      </c>
      <c r="T511" s="200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201" t="s">
        <v>238</v>
      </c>
      <c r="AT511" s="201" t="s">
        <v>156</v>
      </c>
      <c r="AU511" s="201" t="s">
        <v>87</v>
      </c>
      <c r="AY511" s="16" t="s">
        <v>154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6" t="s">
        <v>87</v>
      </c>
      <c r="BK511" s="202">
        <f>ROUND(I511*H511,0)</f>
        <v>0</v>
      </c>
      <c r="BL511" s="16" t="s">
        <v>238</v>
      </c>
      <c r="BM511" s="201" t="s">
        <v>822</v>
      </c>
    </row>
    <row r="512" spans="1:65" s="2" customFormat="1" ht="16.5" customHeight="1">
      <c r="A512" s="33"/>
      <c r="B512" s="34"/>
      <c r="C512" s="215" t="s">
        <v>827</v>
      </c>
      <c r="D512" s="215" t="s">
        <v>270</v>
      </c>
      <c r="E512" s="216" t="s">
        <v>824</v>
      </c>
      <c r="F512" s="217" t="s">
        <v>825</v>
      </c>
      <c r="G512" s="218" t="s">
        <v>219</v>
      </c>
      <c r="H512" s="219">
        <v>50</v>
      </c>
      <c r="I512" s="220"/>
      <c r="J512" s="221">
        <f>ROUND(I512*H512,0)</f>
        <v>0</v>
      </c>
      <c r="K512" s="217" t="s">
        <v>1</v>
      </c>
      <c r="L512" s="222"/>
      <c r="M512" s="223" t="s">
        <v>1</v>
      </c>
      <c r="N512" s="224" t="s">
        <v>43</v>
      </c>
      <c r="O512" s="70"/>
      <c r="P512" s="199">
        <f>O512*H512</f>
        <v>0</v>
      </c>
      <c r="Q512" s="199">
        <v>2.2000000000000001E-3</v>
      </c>
      <c r="R512" s="199">
        <f>Q512*H512</f>
        <v>0.11</v>
      </c>
      <c r="S512" s="199">
        <v>0</v>
      </c>
      <c r="T512" s="200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201" t="s">
        <v>324</v>
      </c>
      <c r="AT512" s="201" t="s">
        <v>270</v>
      </c>
      <c r="AU512" s="201" t="s">
        <v>87</v>
      </c>
      <c r="AY512" s="16" t="s">
        <v>154</v>
      </c>
      <c r="BE512" s="202">
        <f>IF(N512="základní",J512,0)</f>
        <v>0</v>
      </c>
      <c r="BF512" s="202">
        <f>IF(N512="snížená",J512,0)</f>
        <v>0</v>
      </c>
      <c r="BG512" s="202">
        <f>IF(N512="zákl. přenesená",J512,0)</f>
        <v>0</v>
      </c>
      <c r="BH512" s="202">
        <f>IF(N512="sníž. přenesená",J512,0)</f>
        <v>0</v>
      </c>
      <c r="BI512" s="202">
        <f>IF(N512="nulová",J512,0)</f>
        <v>0</v>
      </c>
      <c r="BJ512" s="16" t="s">
        <v>87</v>
      </c>
      <c r="BK512" s="202">
        <f>ROUND(I512*H512,0)</f>
        <v>0</v>
      </c>
      <c r="BL512" s="16" t="s">
        <v>238</v>
      </c>
      <c r="BM512" s="201" t="s">
        <v>826</v>
      </c>
    </row>
    <row r="513" spans="1:65" s="2" customFormat="1" ht="21.75" customHeight="1">
      <c r="A513" s="33"/>
      <c r="B513" s="34"/>
      <c r="C513" s="190" t="s">
        <v>834</v>
      </c>
      <c r="D513" s="190" t="s">
        <v>156</v>
      </c>
      <c r="E513" s="191" t="s">
        <v>828</v>
      </c>
      <c r="F513" s="192" t="s">
        <v>829</v>
      </c>
      <c r="G513" s="193" t="s">
        <v>224</v>
      </c>
      <c r="H513" s="194">
        <v>162.18</v>
      </c>
      <c r="I513" s="195"/>
      <c r="J513" s="196">
        <f>ROUND(I513*H513,0)</f>
        <v>0</v>
      </c>
      <c r="K513" s="192" t="s">
        <v>160</v>
      </c>
      <c r="L513" s="38"/>
      <c r="M513" s="197" t="s">
        <v>1</v>
      </c>
      <c r="N513" s="198" t="s">
        <v>43</v>
      </c>
      <c r="O513" s="70"/>
      <c r="P513" s="199">
        <f>O513*H513</f>
        <v>0</v>
      </c>
      <c r="Q513" s="199">
        <v>5.9999999999999995E-4</v>
      </c>
      <c r="R513" s="199">
        <f>Q513*H513</f>
        <v>9.7307999999999992E-2</v>
      </c>
      <c r="S513" s="199">
        <v>0</v>
      </c>
      <c r="T513" s="200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201" t="s">
        <v>238</v>
      </c>
      <c r="AT513" s="201" t="s">
        <v>156</v>
      </c>
      <c r="AU513" s="201" t="s">
        <v>87</v>
      </c>
      <c r="AY513" s="16" t="s">
        <v>154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16" t="s">
        <v>87</v>
      </c>
      <c r="BK513" s="202">
        <f>ROUND(I513*H513,0)</f>
        <v>0</v>
      </c>
      <c r="BL513" s="16" t="s">
        <v>238</v>
      </c>
      <c r="BM513" s="201" t="s">
        <v>830</v>
      </c>
    </row>
    <row r="514" spans="1:65" s="13" customFormat="1" ht="11.25">
      <c r="B514" s="203"/>
      <c r="C514" s="204"/>
      <c r="D514" s="205" t="s">
        <v>163</v>
      </c>
      <c r="E514" s="206" t="s">
        <v>1</v>
      </c>
      <c r="F514" s="207" t="s">
        <v>831</v>
      </c>
      <c r="G514" s="204"/>
      <c r="H514" s="208">
        <v>121.32</v>
      </c>
      <c r="I514" s="209"/>
      <c r="J514" s="204"/>
      <c r="K514" s="204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163</v>
      </c>
      <c r="AU514" s="214" t="s">
        <v>87</v>
      </c>
      <c r="AV514" s="13" t="s">
        <v>87</v>
      </c>
      <c r="AW514" s="13" t="s">
        <v>33</v>
      </c>
      <c r="AX514" s="13" t="s">
        <v>77</v>
      </c>
      <c r="AY514" s="214" t="s">
        <v>154</v>
      </c>
    </row>
    <row r="515" spans="1:65" s="13" customFormat="1" ht="11.25">
      <c r="B515" s="203"/>
      <c r="C515" s="204"/>
      <c r="D515" s="205" t="s">
        <v>163</v>
      </c>
      <c r="E515" s="206" t="s">
        <v>1</v>
      </c>
      <c r="F515" s="207" t="s">
        <v>832</v>
      </c>
      <c r="G515" s="204"/>
      <c r="H515" s="208">
        <v>36</v>
      </c>
      <c r="I515" s="209"/>
      <c r="J515" s="204"/>
      <c r="K515" s="204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163</v>
      </c>
      <c r="AU515" s="214" t="s">
        <v>87</v>
      </c>
      <c r="AV515" s="13" t="s">
        <v>87</v>
      </c>
      <c r="AW515" s="13" t="s">
        <v>33</v>
      </c>
      <c r="AX515" s="13" t="s">
        <v>77</v>
      </c>
      <c r="AY515" s="214" t="s">
        <v>154</v>
      </c>
    </row>
    <row r="516" spans="1:65" s="13" customFormat="1" ht="11.25">
      <c r="B516" s="203"/>
      <c r="C516" s="204"/>
      <c r="D516" s="205" t="s">
        <v>163</v>
      </c>
      <c r="E516" s="206" t="s">
        <v>1</v>
      </c>
      <c r="F516" s="207" t="s">
        <v>833</v>
      </c>
      <c r="G516" s="204"/>
      <c r="H516" s="208">
        <v>4.8600000000000003</v>
      </c>
      <c r="I516" s="209"/>
      <c r="J516" s="204"/>
      <c r="K516" s="204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163</v>
      </c>
      <c r="AU516" s="214" t="s">
        <v>87</v>
      </c>
      <c r="AV516" s="13" t="s">
        <v>87</v>
      </c>
      <c r="AW516" s="13" t="s">
        <v>33</v>
      </c>
      <c r="AX516" s="13" t="s">
        <v>77</v>
      </c>
      <c r="AY516" s="214" t="s">
        <v>154</v>
      </c>
    </row>
    <row r="517" spans="1:65" s="2" customFormat="1" ht="21.75" customHeight="1">
      <c r="A517" s="33"/>
      <c r="B517" s="34"/>
      <c r="C517" s="190" t="s">
        <v>838</v>
      </c>
      <c r="D517" s="190" t="s">
        <v>156</v>
      </c>
      <c r="E517" s="191" t="s">
        <v>835</v>
      </c>
      <c r="F517" s="192" t="s">
        <v>836</v>
      </c>
      <c r="G517" s="193" t="s">
        <v>224</v>
      </c>
      <c r="H517" s="194">
        <v>126.18</v>
      </c>
      <c r="I517" s="195"/>
      <c r="J517" s="196">
        <f>ROUND(I517*H517,0)</f>
        <v>0</v>
      </c>
      <c r="K517" s="192" t="s">
        <v>160</v>
      </c>
      <c r="L517" s="38"/>
      <c r="M517" s="197" t="s">
        <v>1</v>
      </c>
      <c r="N517" s="198" t="s">
        <v>43</v>
      </c>
      <c r="O517" s="70"/>
      <c r="P517" s="199">
        <f>O517*H517</f>
        <v>0</v>
      </c>
      <c r="Q517" s="199">
        <v>5.9999999999999995E-4</v>
      </c>
      <c r="R517" s="199">
        <f>Q517*H517</f>
        <v>7.5707999999999998E-2</v>
      </c>
      <c r="S517" s="199">
        <v>0</v>
      </c>
      <c r="T517" s="200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201" t="s">
        <v>238</v>
      </c>
      <c r="AT517" s="201" t="s">
        <v>156</v>
      </c>
      <c r="AU517" s="201" t="s">
        <v>87</v>
      </c>
      <c r="AY517" s="16" t="s">
        <v>154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6" t="s">
        <v>87</v>
      </c>
      <c r="BK517" s="202">
        <f>ROUND(I517*H517,0)</f>
        <v>0</v>
      </c>
      <c r="BL517" s="16" t="s">
        <v>238</v>
      </c>
      <c r="BM517" s="201" t="s">
        <v>837</v>
      </c>
    </row>
    <row r="518" spans="1:65" s="13" customFormat="1" ht="11.25">
      <c r="B518" s="203"/>
      <c r="C518" s="204"/>
      <c r="D518" s="205" t="s">
        <v>163</v>
      </c>
      <c r="E518" s="206" t="s">
        <v>1</v>
      </c>
      <c r="F518" s="207" t="s">
        <v>831</v>
      </c>
      <c r="G518" s="204"/>
      <c r="H518" s="208">
        <v>121.32</v>
      </c>
      <c r="I518" s="209"/>
      <c r="J518" s="204"/>
      <c r="K518" s="204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163</v>
      </c>
      <c r="AU518" s="214" t="s">
        <v>87</v>
      </c>
      <c r="AV518" s="13" t="s">
        <v>87</v>
      </c>
      <c r="AW518" s="13" t="s">
        <v>33</v>
      </c>
      <c r="AX518" s="13" t="s">
        <v>77</v>
      </c>
      <c r="AY518" s="214" t="s">
        <v>154</v>
      </c>
    </row>
    <row r="519" spans="1:65" s="13" customFormat="1" ht="11.25">
      <c r="B519" s="203"/>
      <c r="C519" s="204"/>
      <c r="D519" s="205" t="s">
        <v>163</v>
      </c>
      <c r="E519" s="206" t="s">
        <v>1</v>
      </c>
      <c r="F519" s="207" t="s">
        <v>833</v>
      </c>
      <c r="G519" s="204"/>
      <c r="H519" s="208">
        <v>4.8600000000000003</v>
      </c>
      <c r="I519" s="209"/>
      <c r="J519" s="204"/>
      <c r="K519" s="204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163</v>
      </c>
      <c r="AU519" s="214" t="s">
        <v>87</v>
      </c>
      <c r="AV519" s="13" t="s">
        <v>87</v>
      </c>
      <c r="AW519" s="13" t="s">
        <v>33</v>
      </c>
      <c r="AX519" s="13" t="s">
        <v>77</v>
      </c>
      <c r="AY519" s="214" t="s">
        <v>154</v>
      </c>
    </row>
    <row r="520" spans="1:65" s="2" customFormat="1" ht="21.75" customHeight="1">
      <c r="A520" s="33"/>
      <c r="B520" s="34"/>
      <c r="C520" s="190" t="s">
        <v>842</v>
      </c>
      <c r="D520" s="190" t="s">
        <v>156</v>
      </c>
      <c r="E520" s="191" t="s">
        <v>839</v>
      </c>
      <c r="F520" s="192" t="s">
        <v>840</v>
      </c>
      <c r="G520" s="193" t="s">
        <v>224</v>
      </c>
      <c r="H520" s="194">
        <v>36</v>
      </c>
      <c r="I520" s="195"/>
      <c r="J520" s="196">
        <f>ROUND(I520*H520,0)</f>
        <v>0</v>
      </c>
      <c r="K520" s="192" t="s">
        <v>160</v>
      </c>
      <c r="L520" s="38"/>
      <c r="M520" s="197" t="s">
        <v>1</v>
      </c>
      <c r="N520" s="198" t="s">
        <v>43</v>
      </c>
      <c r="O520" s="70"/>
      <c r="P520" s="199">
        <f>O520*H520</f>
        <v>0</v>
      </c>
      <c r="Q520" s="199">
        <v>4.2999999999999999E-4</v>
      </c>
      <c r="R520" s="199">
        <f>Q520*H520</f>
        <v>1.5479999999999999E-2</v>
      </c>
      <c r="S520" s="199">
        <v>0</v>
      </c>
      <c r="T520" s="200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201" t="s">
        <v>238</v>
      </c>
      <c r="AT520" s="201" t="s">
        <v>156</v>
      </c>
      <c r="AU520" s="201" t="s">
        <v>87</v>
      </c>
      <c r="AY520" s="16" t="s">
        <v>154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16" t="s">
        <v>87</v>
      </c>
      <c r="BK520" s="202">
        <f>ROUND(I520*H520,0)</f>
        <v>0</v>
      </c>
      <c r="BL520" s="16" t="s">
        <v>238</v>
      </c>
      <c r="BM520" s="201" t="s">
        <v>841</v>
      </c>
    </row>
    <row r="521" spans="1:65" s="13" customFormat="1" ht="11.25">
      <c r="B521" s="203"/>
      <c r="C521" s="204"/>
      <c r="D521" s="205" t="s">
        <v>163</v>
      </c>
      <c r="E521" s="206" t="s">
        <v>1</v>
      </c>
      <c r="F521" s="207" t="s">
        <v>832</v>
      </c>
      <c r="G521" s="204"/>
      <c r="H521" s="208">
        <v>36</v>
      </c>
      <c r="I521" s="209"/>
      <c r="J521" s="204"/>
      <c r="K521" s="204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163</v>
      </c>
      <c r="AU521" s="214" t="s">
        <v>87</v>
      </c>
      <c r="AV521" s="13" t="s">
        <v>87</v>
      </c>
      <c r="AW521" s="13" t="s">
        <v>33</v>
      </c>
      <c r="AX521" s="13" t="s">
        <v>77</v>
      </c>
      <c r="AY521" s="214" t="s">
        <v>154</v>
      </c>
    </row>
    <row r="522" spans="1:65" s="2" customFormat="1" ht="21.75" customHeight="1">
      <c r="A522" s="33"/>
      <c r="B522" s="34"/>
      <c r="C522" s="190" t="s">
        <v>847</v>
      </c>
      <c r="D522" s="190" t="s">
        <v>156</v>
      </c>
      <c r="E522" s="191" t="s">
        <v>843</v>
      </c>
      <c r="F522" s="192" t="s">
        <v>844</v>
      </c>
      <c r="G522" s="193" t="s">
        <v>224</v>
      </c>
      <c r="H522" s="194">
        <v>116.82</v>
      </c>
      <c r="I522" s="195"/>
      <c r="J522" s="196">
        <f>ROUND(I522*H522,0)</f>
        <v>0</v>
      </c>
      <c r="K522" s="192" t="s">
        <v>160</v>
      </c>
      <c r="L522" s="38"/>
      <c r="M522" s="197" t="s">
        <v>1</v>
      </c>
      <c r="N522" s="198" t="s">
        <v>43</v>
      </c>
      <c r="O522" s="70"/>
      <c r="P522" s="199">
        <f>O522*H522</f>
        <v>0</v>
      </c>
      <c r="Q522" s="199">
        <v>1.1999999999999999E-3</v>
      </c>
      <c r="R522" s="199">
        <f>Q522*H522</f>
        <v>0.14018399999999998</v>
      </c>
      <c r="S522" s="199">
        <v>0</v>
      </c>
      <c r="T522" s="200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201" t="s">
        <v>238</v>
      </c>
      <c r="AT522" s="201" t="s">
        <v>156</v>
      </c>
      <c r="AU522" s="201" t="s">
        <v>87</v>
      </c>
      <c r="AY522" s="16" t="s">
        <v>154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6" t="s">
        <v>87</v>
      </c>
      <c r="BK522" s="202">
        <f>ROUND(I522*H522,0)</f>
        <v>0</v>
      </c>
      <c r="BL522" s="16" t="s">
        <v>238</v>
      </c>
      <c r="BM522" s="201" t="s">
        <v>845</v>
      </c>
    </row>
    <row r="523" spans="1:65" s="13" customFormat="1" ht="11.25">
      <c r="B523" s="203"/>
      <c r="C523" s="204"/>
      <c r="D523" s="205" t="s">
        <v>163</v>
      </c>
      <c r="E523" s="206" t="s">
        <v>1</v>
      </c>
      <c r="F523" s="207" t="s">
        <v>846</v>
      </c>
      <c r="G523" s="204"/>
      <c r="H523" s="208">
        <v>116.82</v>
      </c>
      <c r="I523" s="209"/>
      <c r="J523" s="204"/>
      <c r="K523" s="204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163</v>
      </c>
      <c r="AU523" s="214" t="s">
        <v>87</v>
      </c>
      <c r="AV523" s="13" t="s">
        <v>87</v>
      </c>
      <c r="AW523" s="13" t="s">
        <v>33</v>
      </c>
      <c r="AX523" s="13" t="s">
        <v>77</v>
      </c>
      <c r="AY523" s="214" t="s">
        <v>154</v>
      </c>
    </row>
    <row r="524" spans="1:65" s="2" customFormat="1" ht="21.75" customHeight="1">
      <c r="A524" s="33"/>
      <c r="B524" s="34"/>
      <c r="C524" s="190" t="s">
        <v>852</v>
      </c>
      <c r="D524" s="190" t="s">
        <v>156</v>
      </c>
      <c r="E524" s="191" t="s">
        <v>848</v>
      </c>
      <c r="F524" s="192" t="s">
        <v>849</v>
      </c>
      <c r="G524" s="193" t="s">
        <v>198</v>
      </c>
      <c r="H524" s="194">
        <v>510.00200000000001</v>
      </c>
      <c r="I524" s="195"/>
      <c r="J524" s="196">
        <f>ROUND(I524*H524,0)</f>
        <v>0</v>
      </c>
      <c r="K524" s="192" t="s">
        <v>160</v>
      </c>
      <c r="L524" s="38"/>
      <c r="M524" s="197" t="s">
        <v>1</v>
      </c>
      <c r="N524" s="198" t="s">
        <v>43</v>
      </c>
      <c r="O524" s="70"/>
      <c r="P524" s="199">
        <f>O524*H524</f>
        <v>0</v>
      </c>
      <c r="Q524" s="199">
        <v>1E-4</v>
      </c>
      <c r="R524" s="199">
        <f>Q524*H524</f>
        <v>5.1000200000000002E-2</v>
      </c>
      <c r="S524" s="199">
        <v>0</v>
      </c>
      <c r="T524" s="200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201" t="s">
        <v>238</v>
      </c>
      <c r="AT524" s="201" t="s">
        <v>156</v>
      </c>
      <c r="AU524" s="201" t="s">
        <v>87</v>
      </c>
      <c r="AY524" s="16" t="s">
        <v>154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16" t="s">
        <v>87</v>
      </c>
      <c r="BK524" s="202">
        <f>ROUND(I524*H524,0)</f>
        <v>0</v>
      </c>
      <c r="BL524" s="16" t="s">
        <v>238</v>
      </c>
      <c r="BM524" s="201" t="s">
        <v>850</v>
      </c>
    </row>
    <row r="525" spans="1:65" s="13" customFormat="1" ht="11.25">
      <c r="B525" s="203"/>
      <c r="C525" s="204"/>
      <c r="D525" s="205" t="s">
        <v>163</v>
      </c>
      <c r="E525" s="206" t="s">
        <v>1</v>
      </c>
      <c r="F525" s="207" t="s">
        <v>814</v>
      </c>
      <c r="G525" s="204"/>
      <c r="H525" s="208">
        <v>453.86399999999998</v>
      </c>
      <c r="I525" s="209"/>
      <c r="J525" s="204"/>
      <c r="K525" s="204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163</v>
      </c>
      <c r="AU525" s="214" t="s">
        <v>87</v>
      </c>
      <c r="AV525" s="13" t="s">
        <v>87</v>
      </c>
      <c r="AW525" s="13" t="s">
        <v>33</v>
      </c>
      <c r="AX525" s="13" t="s">
        <v>77</v>
      </c>
      <c r="AY525" s="214" t="s">
        <v>154</v>
      </c>
    </row>
    <row r="526" spans="1:65" s="13" customFormat="1" ht="11.25">
      <c r="B526" s="203"/>
      <c r="C526" s="204"/>
      <c r="D526" s="205" t="s">
        <v>163</v>
      </c>
      <c r="E526" s="206" t="s">
        <v>1</v>
      </c>
      <c r="F526" s="207" t="s">
        <v>815</v>
      </c>
      <c r="G526" s="204"/>
      <c r="H526" s="208">
        <v>-40</v>
      </c>
      <c r="I526" s="209"/>
      <c r="J526" s="204"/>
      <c r="K526" s="204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163</v>
      </c>
      <c r="AU526" s="214" t="s">
        <v>87</v>
      </c>
      <c r="AV526" s="13" t="s">
        <v>87</v>
      </c>
      <c r="AW526" s="13" t="s">
        <v>33</v>
      </c>
      <c r="AX526" s="13" t="s">
        <v>77</v>
      </c>
      <c r="AY526" s="214" t="s">
        <v>154</v>
      </c>
    </row>
    <row r="527" spans="1:65" s="13" customFormat="1" ht="11.25">
      <c r="B527" s="203"/>
      <c r="C527" s="204"/>
      <c r="D527" s="205" t="s">
        <v>163</v>
      </c>
      <c r="E527" s="206" t="s">
        <v>1</v>
      </c>
      <c r="F527" s="207" t="s">
        <v>851</v>
      </c>
      <c r="G527" s="204"/>
      <c r="H527" s="208">
        <v>42.462000000000003</v>
      </c>
      <c r="I527" s="209"/>
      <c r="J527" s="204"/>
      <c r="K527" s="204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163</v>
      </c>
      <c r="AU527" s="214" t="s">
        <v>87</v>
      </c>
      <c r="AV527" s="13" t="s">
        <v>87</v>
      </c>
      <c r="AW527" s="13" t="s">
        <v>33</v>
      </c>
      <c r="AX527" s="13" t="s">
        <v>77</v>
      </c>
      <c r="AY527" s="214" t="s">
        <v>154</v>
      </c>
    </row>
    <row r="528" spans="1:65" s="13" customFormat="1" ht="11.25">
      <c r="B528" s="203"/>
      <c r="C528" s="204"/>
      <c r="D528" s="205" t="s">
        <v>163</v>
      </c>
      <c r="E528" s="206" t="s">
        <v>1</v>
      </c>
      <c r="F528" s="207" t="s">
        <v>816</v>
      </c>
      <c r="G528" s="204"/>
      <c r="H528" s="208">
        <v>36.396000000000001</v>
      </c>
      <c r="I528" s="209"/>
      <c r="J528" s="204"/>
      <c r="K528" s="204"/>
      <c r="L528" s="210"/>
      <c r="M528" s="211"/>
      <c r="N528" s="212"/>
      <c r="O528" s="212"/>
      <c r="P528" s="212"/>
      <c r="Q528" s="212"/>
      <c r="R528" s="212"/>
      <c r="S528" s="212"/>
      <c r="T528" s="213"/>
      <c r="AT528" s="214" t="s">
        <v>163</v>
      </c>
      <c r="AU528" s="214" t="s">
        <v>87</v>
      </c>
      <c r="AV528" s="13" t="s">
        <v>87</v>
      </c>
      <c r="AW528" s="13" t="s">
        <v>33</v>
      </c>
      <c r="AX528" s="13" t="s">
        <v>77</v>
      </c>
      <c r="AY528" s="214" t="s">
        <v>154</v>
      </c>
    </row>
    <row r="529" spans="1:65" s="13" customFormat="1" ht="11.25">
      <c r="B529" s="203"/>
      <c r="C529" s="204"/>
      <c r="D529" s="205" t="s">
        <v>163</v>
      </c>
      <c r="E529" s="206" t="s">
        <v>1</v>
      </c>
      <c r="F529" s="207" t="s">
        <v>817</v>
      </c>
      <c r="G529" s="204"/>
      <c r="H529" s="208">
        <v>10.8</v>
      </c>
      <c r="I529" s="209"/>
      <c r="J529" s="204"/>
      <c r="K529" s="204"/>
      <c r="L529" s="210"/>
      <c r="M529" s="211"/>
      <c r="N529" s="212"/>
      <c r="O529" s="212"/>
      <c r="P529" s="212"/>
      <c r="Q529" s="212"/>
      <c r="R529" s="212"/>
      <c r="S529" s="212"/>
      <c r="T529" s="213"/>
      <c r="AT529" s="214" t="s">
        <v>163</v>
      </c>
      <c r="AU529" s="214" t="s">
        <v>87</v>
      </c>
      <c r="AV529" s="13" t="s">
        <v>87</v>
      </c>
      <c r="AW529" s="13" t="s">
        <v>33</v>
      </c>
      <c r="AX529" s="13" t="s">
        <v>77</v>
      </c>
      <c r="AY529" s="214" t="s">
        <v>154</v>
      </c>
    </row>
    <row r="530" spans="1:65" s="13" customFormat="1" ht="11.25">
      <c r="B530" s="203"/>
      <c r="C530" s="204"/>
      <c r="D530" s="205" t="s">
        <v>163</v>
      </c>
      <c r="E530" s="206" t="s">
        <v>1</v>
      </c>
      <c r="F530" s="207" t="s">
        <v>818</v>
      </c>
      <c r="G530" s="204"/>
      <c r="H530" s="208">
        <v>6.48</v>
      </c>
      <c r="I530" s="209"/>
      <c r="J530" s="204"/>
      <c r="K530" s="204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163</v>
      </c>
      <c r="AU530" s="214" t="s">
        <v>87</v>
      </c>
      <c r="AV530" s="13" t="s">
        <v>87</v>
      </c>
      <c r="AW530" s="13" t="s">
        <v>33</v>
      </c>
      <c r="AX530" s="13" t="s">
        <v>77</v>
      </c>
      <c r="AY530" s="214" t="s">
        <v>154</v>
      </c>
    </row>
    <row r="531" spans="1:65" s="2" customFormat="1" ht="16.5" customHeight="1">
      <c r="A531" s="33"/>
      <c r="B531" s="34"/>
      <c r="C531" s="215" t="s">
        <v>857</v>
      </c>
      <c r="D531" s="215" t="s">
        <v>270</v>
      </c>
      <c r="E531" s="216" t="s">
        <v>853</v>
      </c>
      <c r="F531" s="217" t="s">
        <v>854</v>
      </c>
      <c r="G531" s="218" t="s">
        <v>198</v>
      </c>
      <c r="H531" s="219">
        <v>612.00199999999995</v>
      </c>
      <c r="I531" s="220"/>
      <c r="J531" s="221">
        <f>ROUND(I531*H531,0)</f>
        <v>0</v>
      </c>
      <c r="K531" s="217" t="s">
        <v>160</v>
      </c>
      <c r="L531" s="222"/>
      <c r="M531" s="223" t="s">
        <v>1</v>
      </c>
      <c r="N531" s="224" t="s">
        <v>43</v>
      </c>
      <c r="O531" s="70"/>
      <c r="P531" s="199">
        <f>O531*H531</f>
        <v>0</v>
      </c>
      <c r="Q531" s="199">
        <v>1.9E-3</v>
      </c>
      <c r="R531" s="199">
        <f>Q531*H531</f>
        <v>1.1628037999999998</v>
      </c>
      <c r="S531" s="199">
        <v>0</v>
      </c>
      <c r="T531" s="200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201" t="s">
        <v>324</v>
      </c>
      <c r="AT531" s="201" t="s">
        <v>270</v>
      </c>
      <c r="AU531" s="201" t="s">
        <v>87</v>
      </c>
      <c r="AY531" s="16" t="s">
        <v>154</v>
      </c>
      <c r="BE531" s="202">
        <f>IF(N531="základní",J531,0)</f>
        <v>0</v>
      </c>
      <c r="BF531" s="202">
        <f>IF(N531="snížená",J531,0)</f>
        <v>0</v>
      </c>
      <c r="BG531" s="202">
        <f>IF(N531="zákl. přenesená",J531,0)</f>
        <v>0</v>
      </c>
      <c r="BH531" s="202">
        <f>IF(N531="sníž. přenesená",J531,0)</f>
        <v>0</v>
      </c>
      <c r="BI531" s="202">
        <f>IF(N531="nulová",J531,0)</f>
        <v>0</v>
      </c>
      <c r="BJ531" s="16" t="s">
        <v>87</v>
      </c>
      <c r="BK531" s="202">
        <f>ROUND(I531*H531,0)</f>
        <v>0</v>
      </c>
      <c r="BL531" s="16" t="s">
        <v>238</v>
      </c>
      <c r="BM531" s="201" t="s">
        <v>855</v>
      </c>
    </row>
    <row r="532" spans="1:65" s="13" customFormat="1" ht="11.25">
      <c r="B532" s="203"/>
      <c r="C532" s="204"/>
      <c r="D532" s="205" t="s">
        <v>163</v>
      </c>
      <c r="E532" s="206" t="s">
        <v>1</v>
      </c>
      <c r="F532" s="207" t="s">
        <v>856</v>
      </c>
      <c r="G532" s="204"/>
      <c r="H532" s="208">
        <v>612.00199999999995</v>
      </c>
      <c r="I532" s="209"/>
      <c r="J532" s="204"/>
      <c r="K532" s="204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163</v>
      </c>
      <c r="AU532" s="214" t="s">
        <v>87</v>
      </c>
      <c r="AV532" s="13" t="s">
        <v>87</v>
      </c>
      <c r="AW532" s="13" t="s">
        <v>33</v>
      </c>
      <c r="AX532" s="13" t="s">
        <v>77</v>
      </c>
      <c r="AY532" s="214" t="s">
        <v>154</v>
      </c>
    </row>
    <row r="533" spans="1:65" s="2" customFormat="1" ht="16.5" customHeight="1">
      <c r="A533" s="33"/>
      <c r="B533" s="34"/>
      <c r="C533" s="190" t="s">
        <v>861</v>
      </c>
      <c r="D533" s="190" t="s">
        <v>156</v>
      </c>
      <c r="E533" s="191" t="s">
        <v>858</v>
      </c>
      <c r="F533" s="192" t="s">
        <v>859</v>
      </c>
      <c r="G533" s="193" t="s">
        <v>198</v>
      </c>
      <c r="H533" s="194">
        <v>510.00200000000001</v>
      </c>
      <c r="I533" s="195"/>
      <c r="J533" s="196">
        <f>ROUND(I533*H533,0)</f>
        <v>0</v>
      </c>
      <c r="K533" s="192" t="s">
        <v>160</v>
      </c>
      <c r="L533" s="38"/>
      <c r="M533" s="197" t="s">
        <v>1</v>
      </c>
      <c r="N533" s="198" t="s">
        <v>43</v>
      </c>
      <c r="O533" s="70"/>
      <c r="P533" s="199">
        <f>O533*H533</f>
        <v>0</v>
      </c>
      <c r="Q533" s="199">
        <v>0</v>
      </c>
      <c r="R533" s="199">
        <f>Q533*H533</f>
        <v>0</v>
      </c>
      <c r="S533" s="199">
        <v>0</v>
      </c>
      <c r="T533" s="200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201" t="s">
        <v>238</v>
      </c>
      <c r="AT533" s="201" t="s">
        <v>156</v>
      </c>
      <c r="AU533" s="201" t="s">
        <v>87</v>
      </c>
      <c r="AY533" s="16" t="s">
        <v>154</v>
      </c>
      <c r="BE533" s="202">
        <f>IF(N533="základní",J533,0)</f>
        <v>0</v>
      </c>
      <c r="BF533" s="202">
        <f>IF(N533="snížená",J533,0)</f>
        <v>0</v>
      </c>
      <c r="BG533" s="202">
        <f>IF(N533="zákl. přenesená",J533,0)</f>
        <v>0</v>
      </c>
      <c r="BH533" s="202">
        <f>IF(N533="sníž. přenesená",J533,0)</f>
        <v>0</v>
      </c>
      <c r="BI533" s="202">
        <f>IF(N533="nulová",J533,0)</f>
        <v>0</v>
      </c>
      <c r="BJ533" s="16" t="s">
        <v>87</v>
      </c>
      <c r="BK533" s="202">
        <f>ROUND(I533*H533,0)</f>
        <v>0</v>
      </c>
      <c r="BL533" s="16" t="s">
        <v>238</v>
      </c>
      <c r="BM533" s="201" t="s">
        <v>860</v>
      </c>
    </row>
    <row r="534" spans="1:65" s="2" customFormat="1" ht="16.5" customHeight="1">
      <c r="A534" s="33"/>
      <c r="B534" s="34"/>
      <c r="C534" s="215" t="s">
        <v>865</v>
      </c>
      <c r="D534" s="215" t="s">
        <v>270</v>
      </c>
      <c r="E534" s="216" t="s">
        <v>862</v>
      </c>
      <c r="F534" s="217" t="s">
        <v>863</v>
      </c>
      <c r="G534" s="218" t="s">
        <v>198</v>
      </c>
      <c r="H534" s="219">
        <v>612.00199999999995</v>
      </c>
      <c r="I534" s="220"/>
      <c r="J534" s="221">
        <f>ROUND(I534*H534,0)</f>
        <v>0</v>
      </c>
      <c r="K534" s="217" t="s">
        <v>160</v>
      </c>
      <c r="L534" s="222"/>
      <c r="M534" s="223" t="s">
        <v>1</v>
      </c>
      <c r="N534" s="224" t="s">
        <v>43</v>
      </c>
      <c r="O534" s="70"/>
      <c r="P534" s="199">
        <f>O534*H534</f>
        <v>0</v>
      </c>
      <c r="Q534" s="199">
        <v>2.5000000000000001E-4</v>
      </c>
      <c r="R534" s="199">
        <f>Q534*H534</f>
        <v>0.15300049999999998</v>
      </c>
      <c r="S534" s="199">
        <v>0</v>
      </c>
      <c r="T534" s="200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201" t="s">
        <v>324</v>
      </c>
      <c r="AT534" s="201" t="s">
        <v>270</v>
      </c>
      <c r="AU534" s="201" t="s">
        <v>87</v>
      </c>
      <c r="AY534" s="16" t="s">
        <v>154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16" t="s">
        <v>87</v>
      </c>
      <c r="BK534" s="202">
        <f>ROUND(I534*H534,0)</f>
        <v>0</v>
      </c>
      <c r="BL534" s="16" t="s">
        <v>238</v>
      </c>
      <c r="BM534" s="201" t="s">
        <v>864</v>
      </c>
    </row>
    <row r="535" spans="1:65" s="13" customFormat="1" ht="11.25">
      <c r="B535" s="203"/>
      <c r="C535" s="204"/>
      <c r="D535" s="205" t="s">
        <v>163</v>
      </c>
      <c r="E535" s="206" t="s">
        <v>1</v>
      </c>
      <c r="F535" s="207" t="s">
        <v>856</v>
      </c>
      <c r="G535" s="204"/>
      <c r="H535" s="208">
        <v>612.00199999999995</v>
      </c>
      <c r="I535" s="209"/>
      <c r="J535" s="204"/>
      <c r="K535" s="204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163</v>
      </c>
      <c r="AU535" s="214" t="s">
        <v>87</v>
      </c>
      <c r="AV535" s="13" t="s">
        <v>87</v>
      </c>
      <c r="AW535" s="13" t="s">
        <v>33</v>
      </c>
      <c r="AX535" s="13" t="s">
        <v>77</v>
      </c>
      <c r="AY535" s="214" t="s">
        <v>154</v>
      </c>
    </row>
    <row r="536" spans="1:65" s="2" customFormat="1" ht="16.5" customHeight="1">
      <c r="A536" s="33"/>
      <c r="B536" s="34"/>
      <c r="C536" s="190" t="s">
        <v>871</v>
      </c>
      <c r="D536" s="190" t="s">
        <v>156</v>
      </c>
      <c r="E536" s="191" t="s">
        <v>866</v>
      </c>
      <c r="F536" s="192" t="s">
        <v>867</v>
      </c>
      <c r="G536" s="193" t="s">
        <v>176</v>
      </c>
      <c r="H536" s="194">
        <v>2.1800000000000002</v>
      </c>
      <c r="I536" s="195"/>
      <c r="J536" s="196">
        <f>ROUND(I536*H536,0)</f>
        <v>0</v>
      </c>
      <c r="K536" s="192" t="s">
        <v>160</v>
      </c>
      <c r="L536" s="38"/>
      <c r="M536" s="197" t="s">
        <v>1</v>
      </c>
      <c r="N536" s="198" t="s">
        <v>43</v>
      </c>
      <c r="O536" s="70"/>
      <c r="P536" s="199">
        <f>O536*H536</f>
        <v>0</v>
      </c>
      <c r="Q536" s="199">
        <v>0</v>
      </c>
      <c r="R536" s="199">
        <f>Q536*H536</f>
        <v>0</v>
      </c>
      <c r="S536" s="199">
        <v>0</v>
      </c>
      <c r="T536" s="200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201" t="s">
        <v>238</v>
      </c>
      <c r="AT536" s="201" t="s">
        <v>156</v>
      </c>
      <c r="AU536" s="201" t="s">
        <v>87</v>
      </c>
      <c r="AY536" s="16" t="s">
        <v>154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16" t="s">
        <v>87</v>
      </c>
      <c r="BK536" s="202">
        <f>ROUND(I536*H536,0)</f>
        <v>0</v>
      </c>
      <c r="BL536" s="16" t="s">
        <v>238</v>
      </c>
      <c r="BM536" s="201" t="s">
        <v>868</v>
      </c>
    </row>
    <row r="537" spans="1:65" s="12" customFormat="1" ht="22.9" customHeight="1">
      <c r="B537" s="174"/>
      <c r="C537" s="175"/>
      <c r="D537" s="176" t="s">
        <v>76</v>
      </c>
      <c r="E537" s="188" t="s">
        <v>869</v>
      </c>
      <c r="F537" s="188" t="s">
        <v>870</v>
      </c>
      <c r="G537" s="175"/>
      <c r="H537" s="175"/>
      <c r="I537" s="178"/>
      <c r="J537" s="189">
        <f>BK537</f>
        <v>0</v>
      </c>
      <c r="K537" s="175"/>
      <c r="L537" s="180"/>
      <c r="M537" s="181"/>
      <c r="N537" s="182"/>
      <c r="O537" s="182"/>
      <c r="P537" s="183">
        <f>SUM(P538:P542)</f>
        <v>0</v>
      </c>
      <c r="Q537" s="182"/>
      <c r="R537" s="183">
        <f>SUM(R538:R542)</f>
        <v>4.0900400000000001</v>
      </c>
      <c r="S537" s="182"/>
      <c r="T537" s="184">
        <f>SUM(T538:T542)</f>
        <v>0</v>
      </c>
      <c r="AR537" s="185" t="s">
        <v>87</v>
      </c>
      <c r="AT537" s="186" t="s">
        <v>76</v>
      </c>
      <c r="AU537" s="186" t="s">
        <v>8</v>
      </c>
      <c r="AY537" s="185" t="s">
        <v>154</v>
      </c>
      <c r="BK537" s="187">
        <f>SUM(BK538:BK542)</f>
        <v>0</v>
      </c>
    </row>
    <row r="538" spans="1:65" s="2" customFormat="1" ht="16.5" customHeight="1">
      <c r="A538" s="33"/>
      <c r="B538" s="34"/>
      <c r="C538" s="190" t="s">
        <v>878</v>
      </c>
      <c r="D538" s="190" t="s">
        <v>156</v>
      </c>
      <c r="E538" s="191" t="s">
        <v>872</v>
      </c>
      <c r="F538" s="192" t="s">
        <v>873</v>
      </c>
      <c r="G538" s="193" t="s">
        <v>159</v>
      </c>
      <c r="H538" s="194">
        <v>102.251</v>
      </c>
      <c r="I538" s="195"/>
      <c r="J538" s="196">
        <f>ROUND(I538*H538,0)</f>
        <v>0</v>
      </c>
      <c r="K538" s="192" t="s">
        <v>160</v>
      </c>
      <c r="L538" s="38"/>
      <c r="M538" s="197" t="s">
        <v>1</v>
      </c>
      <c r="N538" s="198" t="s">
        <v>43</v>
      </c>
      <c r="O538" s="70"/>
      <c r="P538" s="199">
        <f>O538*H538</f>
        <v>0</v>
      </c>
      <c r="Q538" s="199">
        <v>0.04</v>
      </c>
      <c r="R538" s="199">
        <f>Q538*H538</f>
        <v>4.0900400000000001</v>
      </c>
      <c r="S538" s="199">
        <v>0</v>
      </c>
      <c r="T538" s="200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201" t="s">
        <v>238</v>
      </c>
      <c r="AT538" s="201" t="s">
        <v>156</v>
      </c>
      <c r="AU538" s="201" t="s">
        <v>87</v>
      </c>
      <c r="AY538" s="16" t="s">
        <v>154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16" t="s">
        <v>87</v>
      </c>
      <c r="BK538" s="202">
        <f>ROUND(I538*H538,0)</f>
        <v>0</v>
      </c>
      <c r="BL538" s="16" t="s">
        <v>238</v>
      </c>
      <c r="BM538" s="201" t="s">
        <v>874</v>
      </c>
    </row>
    <row r="539" spans="1:65" s="13" customFormat="1" ht="11.25">
      <c r="B539" s="203"/>
      <c r="C539" s="204"/>
      <c r="D539" s="205" t="s">
        <v>163</v>
      </c>
      <c r="E539" s="206" t="s">
        <v>1</v>
      </c>
      <c r="F539" s="207" t="s">
        <v>875</v>
      </c>
      <c r="G539" s="204"/>
      <c r="H539" s="208">
        <v>113.46599999999999</v>
      </c>
      <c r="I539" s="209"/>
      <c r="J539" s="204"/>
      <c r="K539" s="204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163</v>
      </c>
      <c r="AU539" s="214" t="s">
        <v>87</v>
      </c>
      <c r="AV539" s="13" t="s">
        <v>87</v>
      </c>
      <c r="AW539" s="13" t="s">
        <v>33</v>
      </c>
      <c r="AX539" s="13" t="s">
        <v>77</v>
      </c>
      <c r="AY539" s="214" t="s">
        <v>154</v>
      </c>
    </row>
    <row r="540" spans="1:65" s="13" customFormat="1" ht="11.25">
      <c r="B540" s="203"/>
      <c r="C540" s="204"/>
      <c r="D540" s="205" t="s">
        <v>163</v>
      </c>
      <c r="E540" s="206" t="s">
        <v>1</v>
      </c>
      <c r="F540" s="207" t="s">
        <v>876</v>
      </c>
      <c r="G540" s="204"/>
      <c r="H540" s="208">
        <v>-10</v>
      </c>
      <c r="I540" s="209"/>
      <c r="J540" s="204"/>
      <c r="K540" s="204"/>
      <c r="L540" s="210"/>
      <c r="M540" s="211"/>
      <c r="N540" s="212"/>
      <c r="O540" s="212"/>
      <c r="P540" s="212"/>
      <c r="Q540" s="212"/>
      <c r="R540" s="212"/>
      <c r="S540" s="212"/>
      <c r="T540" s="213"/>
      <c r="AT540" s="214" t="s">
        <v>163</v>
      </c>
      <c r="AU540" s="214" t="s">
        <v>87</v>
      </c>
      <c r="AV540" s="13" t="s">
        <v>87</v>
      </c>
      <c r="AW540" s="13" t="s">
        <v>33</v>
      </c>
      <c r="AX540" s="13" t="s">
        <v>77</v>
      </c>
      <c r="AY540" s="214" t="s">
        <v>154</v>
      </c>
    </row>
    <row r="541" spans="1:65" s="13" customFormat="1" ht="11.25">
      <c r="B541" s="203"/>
      <c r="C541" s="204"/>
      <c r="D541" s="205" t="s">
        <v>163</v>
      </c>
      <c r="E541" s="206" t="s">
        <v>1</v>
      </c>
      <c r="F541" s="207" t="s">
        <v>877</v>
      </c>
      <c r="G541" s="204"/>
      <c r="H541" s="208">
        <v>-1.2150000000000001</v>
      </c>
      <c r="I541" s="209"/>
      <c r="J541" s="204"/>
      <c r="K541" s="204"/>
      <c r="L541" s="210"/>
      <c r="M541" s="211"/>
      <c r="N541" s="212"/>
      <c r="O541" s="212"/>
      <c r="P541" s="212"/>
      <c r="Q541" s="212"/>
      <c r="R541" s="212"/>
      <c r="S541" s="212"/>
      <c r="T541" s="213"/>
      <c r="AT541" s="214" t="s">
        <v>163</v>
      </c>
      <c r="AU541" s="214" t="s">
        <v>87</v>
      </c>
      <c r="AV541" s="13" t="s">
        <v>87</v>
      </c>
      <c r="AW541" s="13" t="s">
        <v>33</v>
      </c>
      <c r="AX541" s="13" t="s">
        <v>77</v>
      </c>
      <c r="AY541" s="214" t="s">
        <v>154</v>
      </c>
    </row>
    <row r="542" spans="1:65" s="2" customFormat="1" ht="16.5" customHeight="1">
      <c r="A542" s="33"/>
      <c r="B542" s="34"/>
      <c r="C542" s="190" t="s">
        <v>884</v>
      </c>
      <c r="D542" s="190" t="s">
        <v>156</v>
      </c>
      <c r="E542" s="191" t="s">
        <v>879</v>
      </c>
      <c r="F542" s="192" t="s">
        <v>880</v>
      </c>
      <c r="G542" s="193" t="s">
        <v>176</v>
      </c>
      <c r="H542" s="194">
        <v>4.09</v>
      </c>
      <c r="I542" s="195"/>
      <c r="J542" s="196">
        <f>ROUND(I542*H542,0)</f>
        <v>0</v>
      </c>
      <c r="K542" s="192" t="s">
        <v>160</v>
      </c>
      <c r="L542" s="38"/>
      <c r="M542" s="197" t="s">
        <v>1</v>
      </c>
      <c r="N542" s="198" t="s">
        <v>43</v>
      </c>
      <c r="O542" s="70"/>
      <c r="P542" s="199">
        <f>O542*H542</f>
        <v>0</v>
      </c>
      <c r="Q542" s="199">
        <v>0</v>
      </c>
      <c r="R542" s="199">
        <f>Q542*H542</f>
        <v>0</v>
      </c>
      <c r="S542" s="199">
        <v>0</v>
      </c>
      <c r="T542" s="200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201" t="s">
        <v>238</v>
      </c>
      <c r="AT542" s="201" t="s">
        <v>156</v>
      </c>
      <c r="AU542" s="201" t="s">
        <v>87</v>
      </c>
      <c r="AY542" s="16" t="s">
        <v>154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6" t="s">
        <v>87</v>
      </c>
      <c r="BK542" s="202">
        <f>ROUND(I542*H542,0)</f>
        <v>0</v>
      </c>
      <c r="BL542" s="16" t="s">
        <v>238</v>
      </c>
      <c r="BM542" s="201" t="s">
        <v>881</v>
      </c>
    </row>
    <row r="543" spans="1:65" s="12" customFormat="1" ht="22.9" customHeight="1">
      <c r="B543" s="174"/>
      <c r="C543" s="175"/>
      <c r="D543" s="176" t="s">
        <v>76</v>
      </c>
      <c r="E543" s="188" t="s">
        <v>882</v>
      </c>
      <c r="F543" s="188" t="s">
        <v>883</v>
      </c>
      <c r="G543" s="175"/>
      <c r="H543" s="175"/>
      <c r="I543" s="178"/>
      <c r="J543" s="189">
        <f>BK543</f>
        <v>0</v>
      </c>
      <c r="K543" s="175"/>
      <c r="L543" s="180"/>
      <c r="M543" s="181"/>
      <c r="N543" s="182"/>
      <c r="O543" s="182"/>
      <c r="P543" s="183">
        <f>SUM(P544:P547)</f>
        <v>0</v>
      </c>
      <c r="Q543" s="182"/>
      <c r="R543" s="183">
        <f>SUM(R544:R547)</f>
        <v>0.72836111999999997</v>
      </c>
      <c r="S543" s="182"/>
      <c r="T543" s="184">
        <f>SUM(T544:T547)</f>
        <v>0</v>
      </c>
      <c r="AR543" s="185" t="s">
        <v>87</v>
      </c>
      <c r="AT543" s="186" t="s">
        <v>76</v>
      </c>
      <c r="AU543" s="186" t="s">
        <v>8</v>
      </c>
      <c r="AY543" s="185" t="s">
        <v>154</v>
      </c>
      <c r="BK543" s="187">
        <f>SUM(BK544:BK547)</f>
        <v>0</v>
      </c>
    </row>
    <row r="544" spans="1:65" s="2" customFormat="1" ht="16.5" customHeight="1">
      <c r="A544" s="33"/>
      <c r="B544" s="34"/>
      <c r="C544" s="190" t="s">
        <v>888</v>
      </c>
      <c r="D544" s="190" t="s">
        <v>156</v>
      </c>
      <c r="E544" s="191" t="s">
        <v>885</v>
      </c>
      <c r="F544" s="192" t="s">
        <v>886</v>
      </c>
      <c r="G544" s="193" t="s">
        <v>198</v>
      </c>
      <c r="H544" s="194">
        <v>46.128</v>
      </c>
      <c r="I544" s="195"/>
      <c r="J544" s="196">
        <f>ROUND(I544*H544,0)</f>
        <v>0</v>
      </c>
      <c r="K544" s="192" t="s">
        <v>160</v>
      </c>
      <c r="L544" s="38"/>
      <c r="M544" s="197" t="s">
        <v>1</v>
      </c>
      <c r="N544" s="198" t="s">
        <v>43</v>
      </c>
      <c r="O544" s="70"/>
      <c r="P544" s="199">
        <f>O544*H544</f>
        <v>0</v>
      </c>
      <c r="Q544" s="199">
        <v>1.5789999999999998E-2</v>
      </c>
      <c r="R544" s="199">
        <f>Q544*H544</f>
        <v>0.72836111999999997</v>
      </c>
      <c r="S544" s="199">
        <v>0</v>
      </c>
      <c r="T544" s="200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201" t="s">
        <v>238</v>
      </c>
      <c r="AT544" s="201" t="s">
        <v>156</v>
      </c>
      <c r="AU544" s="201" t="s">
        <v>87</v>
      </c>
      <c r="AY544" s="16" t="s">
        <v>154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16" t="s">
        <v>87</v>
      </c>
      <c r="BK544" s="202">
        <f>ROUND(I544*H544,0)</f>
        <v>0</v>
      </c>
      <c r="BL544" s="16" t="s">
        <v>238</v>
      </c>
      <c r="BM544" s="201" t="s">
        <v>887</v>
      </c>
    </row>
    <row r="545" spans="1:65" s="13" customFormat="1" ht="11.25">
      <c r="B545" s="203"/>
      <c r="C545" s="204"/>
      <c r="D545" s="205" t="s">
        <v>163</v>
      </c>
      <c r="E545" s="206" t="s">
        <v>1</v>
      </c>
      <c r="F545" s="207" t="s">
        <v>851</v>
      </c>
      <c r="G545" s="204"/>
      <c r="H545" s="208">
        <v>42.462000000000003</v>
      </c>
      <c r="I545" s="209"/>
      <c r="J545" s="204"/>
      <c r="K545" s="204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163</v>
      </c>
      <c r="AU545" s="214" t="s">
        <v>87</v>
      </c>
      <c r="AV545" s="13" t="s">
        <v>87</v>
      </c>
      <c r="AW545" s="13" t="s">
        <v>33</v>
      </c>
      <c r="AX545" s="13" t="s">
        <v>77</v>
      </c>
      <c r="AY545" s="214" t="s">
        <v>154</v>
      </c>
    </row>
    <row r="546" spans="1:65" s="13" customFormat="1" ht="11.25">
      <c r="B546" s="203"/>
      <c r="C546" s="204"/>
      <c r="D546" s="205" t="s">
        <v>163</v>
      </c>
      <c r="E546" s="206" t="s">
        <v>1</v>
      </c>
      <c r="F546" s="207" t="s">
        <v>1356</v>
      </c>
      <c r="G546" s="204"/>
      <c r="H546" s="208">
        <v>3.6659999999999999</v>
      </c>
      <c r="I546" s="209"/>
      <c r="J546" s="204"/>
      <c r="K546" s="204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163</v>
      </c>
      <c r="AU546" s="214" t="s">
        <v>87</v>
      </c>
      <c r="AV546" s="13" t="s">
        <v>87</v>
      </c>
      <c r="AW546" s="13" t="s">
        <v>33</v>
      </c>
      <c r="AX546" s="13" t="s">
        <v>77</v>
      </c>
      <c r="AY546" s="214" t="s">
        <v>154</v>
      </c>
    </row>
    <row r="547" spans="1:65" s="2" customFormat="1" ht="16.5" customHeight="1">
      <c r="A547" s="33"/>
      <c r="B547" s="34"/>
      <c r="C547" s="190" t="s">
        <v>894</v>
      </c>
      <c r="D547" s="190" t="s">
        <v>156</v>
      </c>
      <c r="E547" s="191" t="s">
        <v>889</v>
      </c>
      <c r="F547" s="192" t="s">
        <v>890</v>
      </c>
      <c r="G547" s="193" t="s">
        <v>176</v>
      </c>
      <c r="H547" s="194">
        <v>0.72799999999999998</v>
      </c>
      <c r="I547" s="195"/>
      <c r="J547" s="196">
        <f>ROUND(I547*H547,0)</f>
        <v>0</v>
      </c>
      <c r="K547" s="192" t="s">
        <v>160</v>
      </c>
      <c r="L547" s="38"/>
      <c r="M547" s="197" t="s">
        <v>1</v>
      </c>
      <c r="N547" s="198" t="s">
        <v>43</v>
      </c>
      <c r="O547" s="70"/>
      <c r="P547" s="199">
        <f>O547*H547</f>
        <v>0</v>
      </c>
      <c r="Q547" s="199">
        <v>0</v>
      </c>
      <c r="R547" s="199">
        <f>Q547*H547</f>
        <v>0</v>
      </c>
      <c r="S547" s="199">
        <v>0</v>
      </c>
      <c r="T547" s="200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201" t="s">
        <v>238</v>
      </c>
      <c r="AT547" s="201" t="s">
        <v>156</v>
      </c>
      <c r="AU547" s="201" t="s">
        <v>87</v>
      </c>
      <c r="AY547" s="16" t="s">
        <v>154</v>
      </c>
      <c r="BE547" s="202">
        <f>IF(N547="základní",J547,0)</f>
        <v>0</v>
      </c>
      <c r="BF547" s="202">
        <f>IF(N547="snížená",J547,0)</f>
        <v>0</v>
      </c>
      <c r="BG547" s="202">
        <f>IF(N547="zákl. přenesená",J547,0)</f>
        <v>0</v>
      </c>
      <c r="BH547" s="202">
        <f>IF(N547="sníž. přenesená",J547,0)</f>
        <v>0</v>
      </c>
      <c r="BI547" s="202">
        <f>IF(N547="nulová",J547,0)</f>
        <v>0</v>
      </c>
      <c r="BJ547" s="16" t="s">
        <v>87</v>
      </c>
      <c r="BK547" s="202">
        <f>ROUND(I547*H547,0)</f>
        <v>0</v>
      </c>
      <c r="BL547" s="16" t="s">
        <v>238</v>
      </c>
      <c r="BM547" s="201" t="s">
        <v>891</v>
      </c>
    </row>
    <row r="548" spans="1:65" s="12" customFormat="1" ht="22.9" customHeight="1">
      <c r="B548" s="174"/>
      <c r="C548" s="175"/>
      <c r="D548" s="176" t="s">
        <v>76</v>
      </c>
      <c r="E548" s="188" t="s">
        <v>892</v>
      </c>
      <c r="F548" s="188" t="s">
        <v>893</v>
      </c>
      <c r="G548" s="175"/>
      <c r="H548" s="175"/>
      <c r="I548" s="178"/>
      <c r="J548" s="189">
        <f>BK548</f>
        <v>0</v>
      </c>
      <c r="K548" s="175"/>
      <c r="L548" s="180"/>
      <c r="M548" s="181"/>
      <c r="N548" s="182"/>
      <c r="O548" s="182"/>
      <c r="P548" s="183">
        <f>SUM(P549:P595)</f>
        <v>0</v>
      </c>
      <c r="Q548" s="182"/>
      <c r="R548" s="183">
        <f>SUM(R549:R595)</f>
        <v>1.2095414799999997</v>
      </c>
      <c r="S548" s="182"/>
      <c r="T548" s="184">
        <f>SUM(T549:T595)</f>
        <v>1.1989276200000001</v>
      </c>
      <c r="AR548" s="185" t="s">
        <v>87</v>
      </c>
      <c r="AT548" s="186" t="s">
        <v>76</v>
      </c>
      <c r="AU548" s="186" t="s">
        <v>8</v>
      </c>
      <c r="AY548" s="185" t="s">
        <v>154</v>
      </c>
      <c r="BK548" s="187">
        <f>SUM(BK549:BK595)</f>
        <v>0</v>
      </c>
    </row>
    <row r="549" spans="1:65" s="2" customFormat="1" ht="16.5" customHeight="1">
      <c r="A549" s="33"/>
      <c r="B549" s="34"/>
      <c r="C549" s="190" t="s">
        <v>898</v>
      </c>
      <c r="D549" s="190" t="s">
        <v>156</v>
      </c>
      <c r="E549" s="191" t="s">
        <v>1357</v>
      </c>
      <c r="F549" s="192" t="s">
        <v>1358</v>
      </c>
      <c r="G549" s="193" t="s">
        <v>198</v>
      </c>
      <c r="H549" s="194">
        <v>80.858000000000004</v>
      </c>
      <c r="I549" s="195"/>
      <c r="J549" s="196">
        <f>ROUND(I549*H549,0)</f>
        <v>0</v>
      </c>
      <c r="K549" s="192" t="s">
        <v>160</v>
      </c>
      <c r="L549" s="38"/>
      <c r="M549" s="197" t="s">
        <v>1</v>
      </c>
      <c r="N549" s="198" t="s">
        <v>43</v>
      </c>
      <c r="O549" s="70"/>
      <c r="P549" s="199">
        <f>O549*H549</f>
        <v>0</v>
      </c>
      <c r="Q549" s="199">
        <v>0</v>
      </c>
      <c r="R549" s="199">
        <f>Q549*H549</f>
        <v>0</v>
      </c>
      <c r="S549" s="199">
        <v>5.94E-3</v>
      </c>
      <c r="T549" s="200">
        <f>S549*H549</f>
        <v>0.48029652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201" t="s">
        <v>238</v>
      </c>
      <c r="AT549" s="201" t="s">
        <v>156</v>
      </c>
      <c r="AU549" s="201" t="s">
        <v>87</v>
      </c>
      <c r="AY549" s="16" t="s">
        <v>154</v>
      </c>
      <c r="BE549" s="202">
        <f>IF(N549="základní",J549,0)</f>
        <v>0</v>
      </c>
      <c r="BF549" s="202">
        <f>IF(N549="snížená",J549,0)</f>
        <v>0</v>
      </c>
      <c r="BG549" s="202">
        <f>IF(N549="zákl. přenesená",J549,0)</f>
        <v>0</v>
      </c>
      <c r="BH549" s="202">
        <f>IF(N549="sníž. přenesená",J549,0)</f>
        <v>0</v>
      </c>
      <c r="BI549" s="202">
        <f>IF(N549="nulová",J549,0)</f>
        <v>0</v>
      </c>
      <c r="BJ549" s="16" t="s">
        <v>87</v>
      </c>
      <c r="BK549" s="202">
        <f>ROUND(I549*H549,0)</f>
        <v>0</v>
      </c>
      <c r="BL549" s="16" t="s">
        <v>238</v>
      </c>
      <c r="BM549" s="201" t="s">
        <v>1359</v>
      </c>
    </row>
    <row r="550" spans="1:65" s="13" customFormat="1" ht="11.25">
      <c r="B550" s="203"/>
      <c r="C550" s="204"/>
      <c r="D550" s="205" t="s">
        <v>163</v>
      </c>
      <c r="E550" s="206" t="s">
        <v>1</v>
      </c>
      <c r="F550" s="207" t="s">
        <v>1360</v>
      </c>
      <c r="G550" s="204"/>
      <c r="H550" s="208">
        <v>76.275000000000006</v>
      </c>
      <c r="I550" s="209"/>
      <c r="J550" s="204"/>
      <c r="K550" s="204"/>
      <c r="L550" s="210"/>
      <c r="M550" s="211"/>
      <c r="N550" s="212"/>
      <c r="O550" s="212"/>
      <c r="P550" s="212"/>
      <c r="Q550" s="212"/>
      <c r="R550" s="212"/>
      <c r="S550" s="212"/>
      <c r="T550" s="213"/>
      <c r="AT550" s="214" t="s">
        <v>163</v>
      </c>
      <c r="AU550" s="214" t="s">
        <v>87</v>
      </c>
      <c r="AV550" s="13" t="s">
        <v>87</v>
      </c>
      <c r="AW550" s="13" t="s">
        <v>33</v>
      </c>
      <c r="AX550" s="13" t="s">
        <v>77</v>
      </c>
      <c r="AY550" s="214" t="s">
        <v>154</v>
      </c>
    </row>
    <row r="551" spans="1:65" s="13" customFormat="1" ht="11.25">
      <c r="B551" s="203"/>
      <c r="C551" s="204"/>
      <c r="D551" s="205" t="s">
        <v>163</v>
      </c>
      <c r="E551" s="206" t="s">
        <v>1</v>
      </c>
      <c r="F551" s="207" t="s">
        <v>1361</v>
      </c>
      <c r="G551" s="204"/>
      <c r="H551" s="208">
        <v>4.5830000000000002</v>
      </c>
      <c r="I551" s="209"/>
      <c r="J551" s="204"/>
      <c r="K551" s="204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163</v>
      </c>
      <c r="AU551" s="214" t="s">
        <v>87</v>
      </c>
      <c r="AV551" s="13" t="s">
        <v>87</v>
      </c>
      <c r="AW551" s="13" t="s">
        <v>33</v>
      </c>
      <c r="AX551" s="13" t="s">
        <v>77</v>
      </c>
      <c r="AY551" s="214" t="s">
        <v>154</v>
      </c>
    </row>
    <row r="552" spans="1:65" s="2" customFormat="1" ht="16.5" customHeight="1">
      <c r="A552" s="33"/>
      <c r="B552" s="34"/>
      <c r="C552" s="190" t="s">
        <v>904</v>
      </c>
      <c r="D552" s="190" t="s">
        <v>156</v>
      </c>
      <c r="E552" s="191" t="s">
        <v>899</v>
      </c>
      <c r="F552" s="192" t="s">
        <v>900</v>
      </c>
      <c r="G552" s="193" t="s">
        <v>224</v>
      </c>
      <c r="H552" s="194">
        <v>153.5</v>
      </c>
      <c r="I552" s="195"/>
      <c r="J552" s="196">
        <f>ROUND(I552*H552,0)</f>
        <v>0</v>
      </c>
      <c r="K552" s="192" t="s">
        <v>160</v>
      </c>
      <c r="L552" s="38"/>
      <c r="M552" s="197" t="s">
        <v>1</v>
      </c>
      <c r="N552" s="198" t="s">
        <v>43</v>
      </c>
      <c r="O552" s="70"/>
      <c r="P552" s="199">
        <f>O552*H552</f>
        <v>0</v>
      </c>
      <c r="Q552" s="199">
        <v>0</v>
      </c>
      <c r="R552" s="199">
        <f>Q552*H552</f>
        <v>0</v>
      </c>
      <c r="S552" s="199">
        <v>1.91E-3</v>
      </c>
      <c r="T552" s="200">
        <f>S552*H552</f>
        <v>0.29318500000000003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201" t="s">
        <v>238</v>
      </c>
      <c r="AT552" s="201" t="s">
        <v>156</v>
      </c>
      <c r="AU552" s="201" t="s">
        <v>87</v>
      </c>
      <c r="AY552" s="16" t="s">
        <v>154</v>
      </c>
      <c r="BE552" s="202">
        <f>IF(N552="základní",J552,0)</f>
        <v>0</v>
      </c>
      <c r="BF552" s="202">
        <f>IF(N552="snížená",J552,0)</f>
        <v>0</v>
      </c>
      <c r="BG552" s="202">
        <f>IF(N552="zákl. přenesená",J552,0)</f>
        <v>0</v>
      </c>
      <c r="BH552" s="202">
        <f>IF(N552="sníž. přenesená",J552,0)</f>
        <v>0</v>
      </c>
      <c r="BI552" s="202">
        <f>IF(N552="nulová",J552,0)</f>
        <v>0</v>
      </c>
      <c r="BJ552" s="16" t="s">
        <v>87</v>
      </c>
      <c r="BK552" s="202">
        <f>ROUND(I552*H552,0)</f>
        <v>0</v>
      </c>
      <c r="BL552" s="16" t="s">
        <v>238</v>
      </c>
      <c r="BM552" s="201" t="s">
        <v>901</v>
      </c>
    </row>
    <row r="553" spans="1:65" s="13" customFormat="1" ht="11.25">
      <c r="B553" s="203"/>
      <c r="C553" s="204"/>
      <c r="D553" s="205" t="s">
        <v>163</v>
      </c>
      <c r="E553" s="206" t="s">
        <v>1</v>
      </c>
      <c r="F553" s="207" t="s">
        <v>902</v>
      </c>
      <c r="G553" s="204"/>
      <c r="H553" s="208">
        <v>18</v>
      </c>
      <c r="I553" s="209"/>
      <c r="J553" s="204"/>
      <c r="K553" s="204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163</v>
      </c>
      <c r="AU553" s="214" t="s">
        <v>87</v>
      </c>
      <c r="AV553" s="13" t="s">
        <v>87</v>
      </c>
      <c r="AW553" s="13" t="s">
        <v>33</v>
      </c>
      <c r="AX553" s="13" t="s">
        <v>77</v>
      </c>
      <c r="AY553" s="214" t="s">
        <v>154</v>
      </c>
    </row>
    <row r="554" spans="1:65" s="13" customFormat="1" ht="11.25">
      <c r="B554" s="203"/>
      <c r="C554" s="204"/>
      <c r="D554" s="205" t="s">
        <v>163</v>
      </c>
      <c r="E554" s="206" t="s">
        <v>1</v>
      </c>
      <c r="F554" s="207" t="s">
        <v>903</v>
      </c>
      <c r="G554" s="204"/>
      <c r="H554" s="208">
        <v>123</v>
      </c>
      <c r="I554" s="209"/>
      <c r="J554" s="204"/>
      <c r="K554" s="204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163</v>
      </c>
      <c r="AU554" s="214" t="s">
        <v>87</v>
      </c>
      <c r="AV554" s="13" t="s">
        <v>87</v>
      </c>
      <c r="AW554" s="13" t="s">
        <v>33</v>
      </c>
      <c r="AX554" s="13" t="s">
        <v>77</v>
      </c>
      <c r="AY554" s="214" t="s">
        <v>154</v>
      </c>
    </row>
    <row r="555" spans="1:65" s="13" customFormat="1" ht="11.25">
      <c r="B555" s="203"/>
      <c r="C555" s="204"/>
      <c r="D555" s="205" t="s">
        <v>163</v>
      </c>
      <c r="E555" s="206" t="s">
        <v>1</v>
      </c>
      <c r="F555" s="207" t="s">
        <v>1362</v>
      </c>
      <c r="G555" s="204"/>
      <c r="H555" s="208">
        <v>12.5</v>
      </c>
      <c r="I555" s="209"/>
      <c r="J555" s="204"/>
      <c r="K555" s="204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163</v>
      </c>
      <c r="AU555" s="214" t="s">
        <v>87</v>
      </c>
      <c r="AV555" s="13" t="s">
        <v>87</v>
      </c>
      <c r="AW555" s="13" t="s">
        <v>33</v>
      </c>
      <c r="AX555" s="13" t="s">
        <v>77</v>
      </c>
      <c r="AY555" s="214" t="s">
        <v>154</v>
      </c>
    </row>
    <row r="556" spans="1:65" s="2" customFormat="1" ht="16.5" customHeight="1">
      <c r="A556" s="33"/>
      <c r="B556" s="34"/>
      <c r="C556" s="190" t="s">
        <v>911</v>
      </c>
      <c r="D556" s="190" t="s">
        <v>156</v>
      </c>
      <c r="E556" s="191" t="s">
        <v>905</v>
      </c>
      <c r="F556" s="192" t="s">
        <v>906</v>
      </c>
      <c r="G556" s="193" t="s">
        <v>224</v>
      </c>
      <c r="H556" s="194">
        <v>208.83</v>
      </c>
      <c r="I556" s="195"/>
      <c r="J556" s="196">
        <f>ROUND(I556*H556,0)</f>
        <v>0</v>
      </c>
      <c r="K556" s="192" t="s">
        <v>160</v>
      </c>
      <c r="L556" s="38"/>
      <c r="M556" s="197" t="s">
        <v>1</v>
      </c>
      <c r="N556" s="198" t="s">
        <v>43</v>
      </c>
      <c r="O556" s="70"/>
      <c r="P556" s="199">
        <f>O556*H556</f>
        <v>0</v>
      </c>
      <c r="Q556" s="199">
        <v>0</v>
      </c>
      <c r="R556" s="199">
        <f>Q556*H556</f>
        <v>0</v>
      </c>
      <c r="S556" s="199">
        <v>1.67E-3</v>
      </c>
      <c r="T556" s="200">
        <f>S556*H556</f>
        <v>0.3487461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201" t="s">
        <v>238</v>
      </c>
      <c r="AT556" s="201" t="s">
        <v>156</v>
      </c>
      <c r="AU556" s="201" t="s">
        <v>87</v>
      </c>
      <c r="AY556" s="16" t="s">
        <v>154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6" t="s">
        <v>87</v>
      </c>
      <c r="BK556" s="202">
        <f>ROUND(I556*H556,0)</f>
        <v>0</v>
      </c>
      <c r="BL556" s="16" t="s">
        <v>238</v>
      </c>
      <c r="BM556" s="201" t="s">
        <v>907</v>
      </c>
    </row>
    <row r="557" spans="1:65" s="13" customFormat="1" ht="11.25">
      <c r="B557" s="203"/>
      <c r="C557" s="204"/>
      <c r="D557" s="205" t="s">
        <v>163</v>
      </c>
      <c r="E557" s="206" t="s">
        <v>1</v>
      </c>
      <c r="F557" s="207" t="s">
        <v>908</v>
      </c>
      <c r="G557" s="204"/>
      <c r="H557" s="208">
        <v>137.6</v>
      </c>
      <c r="I557" s="209"/>
      <c r="J557" s="204"/>
      <c r="K557" s="204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163</v>
      </c>
      <c r="AU557" s="214" t="s">
        <v>87</v>
      </c>
      <c r="AV557" s="13" t="s">
        <v>87</v>
      </c>
      <c r="AW557" s="13" t="s">
        <v>33</v>
      </c>
      <c r="AX557" s="13" t="s">
        <v>77</v>
      </c>
      <c r="AY557" s="214" t="s">
        <v>154</v>
      </c>
    </row>
    <row r="558" spans="1:65" s="13" customFormat="1" ht="11.25">
      <c r="B558" s="203"/>
      <c r="C558" s="204"/>
      <c r="D558" s="205" t="s">
        <v>163</v>
      </c>
      <c r="E558" s="206" t="s">
        <v>1</v>
      </c>
      <c r="F558" s="207" t="s">
        <v>1363</v>
      </c>
      <c r="G558" s="204"/>
      <c r="H558" s="208">
        <v>38.75</v>
      </c>
      <c r="I558" s="209"/>
      <c r="J558" s="204"/>
      <c r="K558" s="204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163</v>
      </c>
      <c r="AU558" s="214" t="s">
        <v>87</v>
      </c>
      <c r="AV558" s="13" t="s">
        <v>87</v>
      </c>
      <c r="AW558" s="13" t="s">
        <v>33</v>
      </c>
      <c r="AX558" s="13" t="s">
        <v>77</v>
      </c>
      <c r="AY558" s="214" t="s">
        <v>154</v>
      </c>
    </row>
    <row r="559" spans="1:65" s="13" customFormat="1" ht="11.25">
      <c r="B559" s="203"/>
      <c r="C559" s="204"/>
      <c r="D559" s="205" t="s">
        <v>163</v>
      </c>
      <c r="E559" s="206" t="s">
        <v>1</v>
      </c>
      <c r="F559" s="207" t="s">
        <v>910</v>
      </c>
      <c r="G559" s="204"/>
      <c r="H559" s="208">
        <v>32.479999999999997</v>
      </c>
      <c r="I559" s="209"/>
      <c r="J559" s="204"/>
      <c r="K559" s="204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163</v>
      </c>
      <c r="AU559" s="214" t="s">
        <v>87</v>
      </c>
      <c r="AV559" s="13" t="s">
        <v>87</v>
      </c>
      <c r="AW559" s="13" t="s">
        <v>33</v>
      </c>
      <c r="AX559" s="13" t="s">
        <v>77</v>
      </c>
      <c r="AY559" s="214" t="s">
        <v>154</v>
      </c>
    </row>
    <row r="560" spans="1:65" s="2" customFormat="1" ht="16.5" customHeight="1">
      <c r="A560" s="33"/>
      <c r="B560" s="34"/>
      <c r="C560" s="190" t="s">
        <v>916</v>
      </c>
      <c r="D560" s="190" t="s">
        <v>156</v>
      </c>
      <c r="E560" s="191" t="s">
        <v>1364</v>
      </c>
      <c r="F560" s="192" t="s">
        <v>1365</v>
      </c>
      <c r="G560" s="193" t="s">
        <v>224</v>
      </c>
      <c r="H560" s="194">
        <v>9.8000000000000007</v>
      </c>
      <c r="I560" s="195"/>
      <c r="J560" s="196">
        <f>ROUND(I560*H560,0)</f>
        <v>0</v>
      </c>
      <c r="K560" s="192" t="s">
        <v>160</v>
      </c>
      <c r="L560" s="38"/>
      <c r="M560" s="197" t="s">
        <v>1</v>
      </c>
      <c r="N560" s="198" t="s">
        <v>43</v>
      </c>
      <c r="O560" s="70"/>
      <c r="P560" s="199">
        <f>O560*H560</f>
        <v>0</v>
      </c>
      <c r="Q560" s="199">
        <v>0</v>
      </c>
      <c r="R560" s="199">
        <f>Q560*H560</f>
        <v>0</v>
      </c>
      <c r="S560" s="199">
        <v>2.5999999999999999E-3</v>
      </c>
      <c r="T560" s="200">
        <f>S560*H560</f>
        <v>2.5479999999999999E-2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201" t="s">
        <v>238</v>
      </c>
      <c r="AT560" s="201" t="s">
        <v>156</v>
      </c>
      <c r="AU560" s="201" t="s">
        <v>87</v>
      </c>
      <c r="AY560" s="16" t="s">
        <v>154</v>
      </c>
      <c r="BE560" s="202">
        <f>IF(N560="základní",J560,0)</f>
        <v>0</v>
      </c>
      <c r="BF560" s="202">
        <f>IF(N560="snížená",J560,0)</f>
        <v>0</v>
      </c>
      <c r="BG560" s="202">
        <f>IF(N560="zákl. přenesená",J560,0)</f>
        <v>0</v>
      </c>
      <c r="BH560" s="202">
        <f>IF(N560="sníž. přenesená",J560,0)</f>
        <v>0</v>
      </c>
      <c r="BI560" s="202">
        <f>IF(N560="nulová",J560,0)</f>
        <v>0</v>
      </c>
      <c r="BJ560" s="16" t="s">
        <v>87</v>
      </c>
      <c r="BK560" s="202">
        <f>ROUND(I560*H560,0)</f>
        <v>0</v>
      </c>
      <c r="BL560" s="16" t="s">
        <v>238</v>
      </c>
      <c r="BM560" s="201" t="s">
        <v>1366</v>
      </c>
    </row>
    <row r="561" spans="1:65" s="13" customFormat="1" ht="11.25">
      <c r="B561" s="203"/>
      <c r="C561" s="204"/>
      <c r="D561" s="205" t="s">
        <v>163</v>
      </c>
      <c r="E561" s="206" t="s">
        <v>1</v>
      </c>
      <c r="F561" s="207" t="s">
        <v>1367</v>
      </c>
      <c r="G561" s="204"/>
      <c r="H561" s="208">
        <v>9.8000000000000007</v>
      </c>
      <c r="I561" s="209"/>
      <c r="J561" s="204"/>
      <c r="K561" s="204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163</v>
      </c>
      <c r="AU561" s="214" t="s">
        <v>87</v>
      </c>
      <c r="AV561" s="13" t="s">
        <v>87</v>
      </c>
      <c r="AW561" s="13" t="s">
        <v>33</v>
      </c>
      <c r="AX561" s="13" t="s">
        <v>77</v>
      </c>
      <c r="AY561" s="214" t="s">
        <v>154</v>
      </c>
    </row>
    <row r="562" spans="1:65" s="2" customFormat="1" ht="16.5" customHeight="1">
      <c r="A562" s="33"/>
      <c r="B562" s="34"/>
      <c r="C562" s="190" t="s">
        <v>920</v>
      </c>
      <c r="D562" s="190" t="s">
        <v>156</v>
      </c>
      <c r="E562" s="191" t="s">
        <v>912</v>
      </c>
      <c r="F562" s="192" t="s">
        <v>913</v>
      </c>
      <c r="G562" s="193" t="s">
        <v>224</v>
      </c>
      <c r="H562" s="194">
        <v>13</v>
      </c>
      <c r="I562" s="195"/>
      <c r="J562" s="196">
        <f>ROUND(I562*H562,0)</f>
        <v>0</v>
      </c>
      <c r="K562" s="192" t="s">
        <v>160</v>
      </c>
      <c r="L562" s="38"/>
      <c r="M562" s="197" t="s">
        <v>1</v>
      </c>
      <c r="N562" s="198" t="s">
        <v>43</v>
      </c>
      <c r="O562" s="70"/>
      <c r="P562" s="199">
        <f>O562*H562</f>
        <v>0</v>
      </c>
      <c r="Q562" s="199">
        <v>0</v>
      </c>
      <c r="R562" s="199">
        <f>Q562*H562</f>
        <v>0</v>
      </c>
      <c r="S562" s="199">
        <v>3.9399999999999999E-3</v>
      </c>
      <c r="T562" s="200">
        <f>S562*H562</f>
        <v>5.1220000000000002E-2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201" t="s">
        <v>238</v>
      </c>
      <c r="AT562" s="201" t="s">
        <v>156</v>
      </c>
      <c r="AU562" s="201" t="s">
        <v>87</v>
      </c>
      <c r="AY562" s="16" t="s">
        <v>154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6" t="s">
        <v>87</v>
      </c>
      <c r="BK562" s="202">
        <f>ROUND(I562*H562,0)</f>
        <v>0</v>
      </c>
      <c r="BL562" s="16" t="s">
        <v>238</v>
      </c>
      <c r="BM562" s="201" t="s">
        <v>914</v>
      </c>
    </row>
    <row r="563" spans="1:65" s="13" customFormat="1" ht="11.25">
      <c r="B563" s="203"/>
      <c r="C563" s="204"/>
      <c r="D563" s="205" t="s">
        <v>163</v>
      </c>
      <c r="E563" s="206" t="s">
        <v>1</v>
      </c>
      <c r="F563" s="207" t="s">
        <v>915</v>
      </c>
      <c r="G563" s="204"/>
      <c r="H563" s="208">
        <v>9</v>
      </c>
      <c r="I563" s="209"/>
      <c r="J563" s="204"/>
      <c r="K563" s="204"/>
      <c r="L563" s="210"/>
      <c r="M563" s="211"/>
      <c r="N563" s="212"/>
      <c r="O563" s="212"/>
      <c r="P563" s="212"/>
      <c r="Q563" s="212"/>
      <c r="R563" s="212"/>
      <c r="S563" s="212"/>
      <c r="T563" s="213"/>
      <c r="AT563" s="214" t="s">
        <v>163</v>
      </c>
      <c r="AU563" s="214" t="s">
        <v>87</v>
      </c>
      <c r="AV563" s="13" t="s">
        <v>87</v>
      </c>
      <c r="AW563" s="13" t="s">
        <v>33</v>
      </c>
      <c r="AX563" s="13" t="s">
        <v>77</v>
      </c>
      <c r="AY563" s="214" t="s">
        <v>154</v>
      </c>
    </row>
    <row r="564" spans="1:65" s="13" customFormat="1" ht="11.25">
      <c r="B564" s="203"/>
      <c r="C564" s="204"/>
      <c r="D564" s="205" t="s">
        <v>163</v>
      </c>
      <c r="E564" s="206" t="s">
        <v>1</v>
      </c>
      <c r="F564" s="207" t="s">
        <v>1368</v>
      </c>
      <c r="G564" s="204"/>
      <c r="H564" s="208">
        <v>4</v>
      </c>
      <c r="I564" s="209"/>
      <c r="J564" s="204"/>
      <c r="K564" s="204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163</v>
      </c>
      <c r="AU564" s="214" t="s">
        <v>87</v>
      </c>
      <c r="AV564" s="13" t="s">
        <v>87</v>
      </c>
      <c r="AW564" s="13" t="s">
        <v>33</v>
      </c>
      <c r="AX564" s="13" t="s">
        <v>77</v>
      </c>
      <c r="AY564" s="214" t="s">
        <v>154</v>
      </c>
    </row>
    <row r="565" spans="1:65" s="2" customFormat="1" ht="21.75" customHeight="1">
      <c r="A565" s="33"/>
      <c r="B565" s="34"/>
      <c r="C565" s="190" t="s">
        <v>924</v>
      </c>
      <c r="D565" s="190" t="s">
        <v>156</v>
      </c>
      <c r="E565" s="191" t="s">
        <v>1369</v>
      </c>
      <c r="F565" s="192" t="s">
        <v>1370</v>
      </c>
      <c r="G565" s="193" t="s">
        <v>198</v>
      </c>
      <c r="H565" s="194">
        <v>70.587999999999994</v>
      </c>
      <c r="I565" s="195"/>
      <c r="J565" s="196">
        <f>ROUND(I565*H565,0)</f>
        <v>0</v>
      </c>
      <c r="K565" s="192" t="s">
        <v>160</v>
      </c>
      <c r="L565" s="38"/>
      <c r="M565" s="197" t="s">
        <v>1</v>
      </c>
      <c r="N565" s="198" t="s">
        <v>43</v>
      </c>
      <c r="O565" s="70"/>
      <c r="P565" s="199">
        <f>O565*H565</f>
        <v>0</v>
      </c>
      <c r="Q565" s="199">
        <v>6.6100000000000004E-3</v>
      </c>
      <c r="R565" s="199">
        <f>Q565*H565</f>
        <v>0.46658667999999998</v>
      </c>
      <c r="S565" s="199">
        <v>0</v>
      </c>
      <c r="T565" s="200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201" t="s">
        <v>238</v>
      </c>
      <c r="AT565" s="201" t="s">
        <v>156</v>
      </c>
      <c r="AU565" s="201" t="s">
        <v>87</v>
      </c>
      <c r="AY565" s="16" t="s">
        <v>154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16" t="s">
        <v>87</v>
      </c>
      <c r="BK565" s="202">
        <f>ROUND(I565*H565,0)</f>
        <v>0</v>
      </c>
      <c r="BL565" s="16" t="s">
        <v>238</v>
      </c>
      <c r="BM565" s="201" t="s">
        <v>1371</v>
      </c>
    </row>
    <row r="566" spans="1:65" s="13" customFormat="1" ht="11.25">
      <c r="B566" s="203"/>
      <c r="C566" s="204"/>
      <c r="D566" s="205" t="s">
        <v>163</v>
      </c>
      <c r="E566" s="206" t="s">
        <v>1</v>
      </c>
      <c r="F566" s="207" t="s">
        <v>1372</v>
      </c>
      <c r="G566" s="204"/>
      <c r="H566" s="208">
        <v>59.267000000000003</v>
      </c>
      <c r="I566" s="209"/>
      <c r="J566" s="204"/>
      <c r="K566" s="204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163</v>
      </c>
      <c r="AU566" s="214" t="s">
        <v>87</v>
      </c>
      <c r="AV566" s="13" t="s">
        <v>87</v>
      </c>
      <c r="AW566" s="13" t="s">
        <v>33</v>
      </c>
      <c r="AX566" s="13" t="s">
        <v>77</v>
      </c>
      <c r="AY566" s="214" t="s">
        <v>154</v>
      </c>
    </row>
    <row r="567" spans="1:65" s="13" customFormat="1" ht="11.25">
      <c r="B567" s="203"/>
      <c r="C567" s="204"/>
      <c r="D567" s="205" t="s">
        <v>163</v>
      </c>
      <c r="E567" s="206" t="s">
        <v>1</v>
      </c>
      <c r="F567" s="207" t="s">
        <v>1373</v>
      </c>
      <c r="G567" s="204"/>
      <c r="H567" s="208">
        <v>5.7679999999999998</v>
      </c>
      <c r="I567" s="209"/>
      <c r="J567" s="204"/>
      <c r="K567" s="204"/>
      <c r="L567" s="210"/>
      <c r="M567" s="211"/>
      <c r="N567" s="212"/>
      <c r="O567" s="212"/>
      <c r="P567" s="212"/>
      <c r="Q567" s="212"/>
      <c r="R567" s="212"/>
      <c r="S567" s="212"/>
      <c r="T567" s="213"/>
      <c r="AT567" s="214" t="s">
        <v>163</v>
      </c>
      <c r="AU567" s="214" t="s">
        <v>87</v>
      </c>
      <c r="AV567" s="13" t="s">
        <v>87</v>
      </c>
      <c r="AW567" s="13" t="s">
        <v>33</v>
      </c>
      <c r="AX567" s="13" t="s">
        <v>77</v>
      </c>
      <c r="AY567" s="214" t="s">
        <v>154</v>
      </c>
    </row>
    <row r="568" spans="1:65" s="13" customFormat="1" ht="11.25">
      <c r="B568" s="203"/>
      <c r="C568" s="204"/>
      <c r="D568" s="205" t="s">
        <v>163</v>
      </c>
      <c r="E568" s="206" t="s">
        <v>1</v>
      </c>
      <c r="F568" s="207" t="s">
        <v>1361</v>
      </c>
      <c r="G568" s="204"/>
      <c r="H568" s="208">
        <v>4.5830000000000002</v>
      </c>
      <c r="I568" s="209"/>
      <c r="J568" s="204"/>
      <c r="K568" s="204"/>
      <c r="L568" s="210"/>
      <c r="M568" s="211"/>
      <c r="N568" s="212"/>
      <c r="O568" s="212"/>
      <c r="P568" s="212"/>
      <c r="Q568" s="212"/>
      <c r="R568" s="212"/>
      <c r="S568" s="212"/>
      <c r="T568" s="213"/>
      <c r="AT568" s="214" t="s">
        <v>163</v>
      </c>
      <c r="AU568" s="214" t="s">
        <v>87</v>
      </c>
      <c r="AV568" s="13" t="s">
        <v>87</v>
      </c>
      <c r="AW568" s="13" t="s">
        <v>33</v>
      </c>
      <c r="AX568" s="13" t="s">
        <v>77</v>
      </c>
      <c r="AY568" s="214" t="s">
        <v>154</v>
      </c>
    </row>
    <row r="569" spans="1:65" s="13" customFormat="1" ht="11.25">
      <c r="B569" s="203"/>
      <c r="C569" s="204"/>
      <c r="D569" s="205" t="s">
        <v>163</v>
      </c>
      <c r="E569" s="206" t="s">
        <v>1</v>
      </c>
      <c r="F569" s="207" t="s">
        <v>1374</v>
      </c>
      <c r="G569" s="204"/>
      <c r="H569" s="208">
        <v>0.97</v>
      </c>
      <c r="I569" s="209"/>
      <c r="J569" s="204"/>
      <c r="K569" s="204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163</v>
      </c>
      <c r="AU569" s="214" t="s">
        <v>87</v>
      </c>
      <c r="AV569" s="13" t="s">
        <v>87</v>
      </c>
      <c r="AW569" s="13" t="s">
        <v>33</v>
      </c>
      <c r="AX569" s="13" t="s">
        <v>77</v>
      </c>
      <c r="AY569" s="214" t="s">
        <v>154</v>
      </c>
    </row>
    <row r="570" spans="1:65" s="2" customFormat="1" ht="16.5" customHeight="1">
      <c r="A570" s="33"/>
      <c r="B570" s="34"/>
      <c r="C570" s="190" t="s">
        <v>929</v>
      </c>
      <c r="D570" s="190" t="s">
        <v>156</v>
      </c>
      <c r="E570" s="191" t="s">
        <v>921</v>
      </c>
      <c r="F570" s="192" t="s">
        <v>922</v>
      </c>
      <c r="G570" s="193" t="s">
        <v>224</v>
      </c>
      <c r="H570" s="194">
        <v>208.83</v>
      </c>
      <c r="I570" s="195"/>
      <c r="J570" s="196">
        <f>ROUND(I570*H570,0)</f>
        <v>0</v>
      </c>
      <c r="K570" s="192" t="s">
        <v>160</v>
      </c>
      <c r="L570" s="38"/>
      <c r="M570" s="197" t="s">
        <v>1</v>
      </c>
      <c r="N570" s="198" t="s">
        <v>43</v>
      </c>
      <c r="O570" s="70"/>
      <c r="P570" s="199">
        <f>O570*H570</f>
        <v>0</v>
      </c>
      <c r="Q570" s="199">
        <v>4.0000000000000003E-5</v>
      </c>
      <c r="R570" s="199">
        <f>Q570*H570</f>
        <v>8.3532000000000016E-3</v>
      </c>
      <c r="S570" s="199">
        <v>0</v>
      </c>
      <c r="T570" s="200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201" t="s">
        <v>238</v>
      </c>
      <c r="AT570" s="201" t="s">
        <v>156</v>
      </c>
      <c r="AU570" s="201" t="s">
        <v>87</v>
      </c>
      <c r="AY570" s="16" t="s">
        <v>154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6" t="s">
        <v>87</v>
      </c>
      <c r="BK570" s="202">
        <f>ROUND(I570*H570,0)</f>
        <v>0</v>
      </c>
      <c r="BL570" s="16" t="s">
        <v>238</v>
      </c>
      <c r="BM570" s="201" t="s">
        <v>923</v>
      </c>
    </row>
    <row r="571" spans="1:65" s="13" customFormat="1" ht="11.25">
      <c r="B571" s="203"/>
      <c r="C571" s="204"/>
      <c r="D571" s="205" t="s">
        <v>163</v>
      </c>
      <c r="E571" s="206" t="s">
        <v>1</v>
      </c>
      <c r="F571" s="207" t="s">
        <v>908</v>
      </c>
      <c r="G571" s="204"/>
      <c r="H571" s="208">
        <v>137.6</v>
      </c>
      <c r="I571" s="209"/>
      <c r="J571" s="204"/>
      <c r="K571" s="204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163</v>
      </c>
      <c r="AU571" s="214" t="s">
        <v>87</v>
      </c>
      <c r="AV571" s="13" t="s">
        <v>87</v>
      </c>
      <c r="AW571" s="13" t="s">
        <v>33</v>
      </c>
      <c r="AX571" s="13" t="s">
        <v>77</v>
      </c>
      <c r="AY571" s="214" t="s">
        <v>154</v>
      </c>
    </row>
    <row r="572" spans="1:65" s="13" customFormat="1" ht="11.25">
      <c r="B572" s="203"/>
      <c r="C572" s="204"/>
      <c r="D572" s="205" t="s">
        <v>163</v>
      </c>
      <c r="E572" s="206" t="s">
        <v>1</v>
      </c>
      <c r="F572" s="207" t="s">
        <v>1363</v>
      </c>
      <c r="G572" s="204"/>
      <c r="H572" s="208">
        <v>38.75</v>
      </c>
      <c r="I572" s="209"/>
      <c r="J572" s="204"/>
      <c r="K572" s="204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163</v>
      </c>
      <c r="AU572" s="214" t="s">
        <v>87</v>
      </c>
      <c r="AV572" s="13" t="s">
        <v>87</v>
      </c>
      <c r="AW572" s="13" t="s">
        <v>33</v>
      </c>
      <c r="AX572" s="13" t="s">
        <v>77</v>
      </c>
      <c r="AY572" s="214" t="s">
        <v>154</v>
      </c>
    </row>
    <row r="573" spans="1:65" s="13" customFormat="1" ht="11.25">
      <c r="B573" s="203"/>
      <c r="C573" s="204"/>
      <c r="D573" s="205" t="s">
        <v>163</v>
      </c>
      <c r="E573" s="206" t="s">
        <v>1</v>
      </c>
      <c r="F573" s="207" t="s">
        <v>910</v>
      </c>
      <c r="G573" s="204"/>
      <c r="H573" s="208">
        <v>32.479999999999997</v>
      </c>
      <c r="I573" s="209"/>
      <c r="J573" s="204"/>
      <c r="K573" s="204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163</v>
      </c>
      <c r="AU573" s="214" t="s">
        <v>87</v>
      </c>
      <c r="AV573" s="13" t="s">
        <v>87</v>
      </c>
      <c r="AW573" s="13" t="s">
        <v>33</v>
      </c>
      <c r="AX573" s="13" t="s">
        <v>77</v>
      </c>
      <c r="AY573" s="214" t="s">
        <v>154</v>
      </c>
    </row>
    <row r="574" spans="1:65" s="2" customFormat="1" ht="16.5" customHeight="1">
      <c r="A574" s="33"/>
      <c r="B574" s="34"/>
      <c r="C574" s="215" t="s">
        <v>934</v>
      </c>
      <c r="D574" s="215" t="s">
        <v>270</v>
      </c>
      <c r="E574" s="216" t="s">
        <v>925</v>
      </c>
      <c r="F574" s="217" t="s">
        <v>926</v>
      </c>
      <c r="G574" s="218" t="s">
        <v>224</v>
      </c>
      <c r="H574" s="219">
        <v>31.68</v>
      </c>
      <c r="I574" s="220"/>
      <c r="J574" s="221">
        <f>ROUND(I574*H574,0)</f>
        <v>0</v>
      </c>
      <c r="K574" s="217" t="s">
        <v>1</v>
      </c>
      <c r="L574" s="222"/>
      <c r="M574" s="223" t="s">
        <v>1</v>
      </c>
      <c r="N574" s="224" t="s">
        <v>43</v>
      </c>
      <c r="O574" s="70"/>
      <c r="P574" s="199">
        <f>O574*H574</f>
        <v>0</v>
      </c>
      <c r="Q574" s="199">
        <v>0</v>
      </c>
      <c r="R574" s="199">
        <f>Q574*H574</f>
        <v>0</v>
      </c>
      <c r="S574" s="199">
        <v>0</v>
      </c>
      <c r="T574" s="200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201" t="s">
        <v>324</v>
      </c>
      <c r="AT574" s="201" t="s">
        <v>270</v>
      </c>
      <c r="AU574" s="201" t="s">
        <v>87</v>
      </c>
      <c r="AY574" s="16" t="s">
        <v>154</v>
      </c>
      <c r="BE574" s="202">
        <f>IF(N574="základní",J574,0)</f>
        <v>0</v>
      </c>
      <c r="BF574" s="202">
        <f>IF(N574="snížená",J574,0)</f>
        <v>0</v>
      </c>
      <c r="BG574" s="202">
        <f>IF(N574="zákl. přenesená",J574,0)</f>
        <v>0</v>
      </c>
      <c r="BH574" s="202">
        <f>IF(N574="sníž. přenesená",J574,0)</f>
        <v>0</v>
      </c>
      <c r="BI574" s="202">
        <f>IF(N574="nulová",J574,0)</f>
        <v>0</v>
      </c>
      <c r="BJ574" s="16" t="s">
        <v>87</v>
      </c>
      <c r="BK574" s="202">
        <f>ROUND(I574*H574,0)</f>
        <v>0</v>
      </c>
      <c r="BL574" s="16" t="s">
        <v>238</v>
      </c>
      <c r="BM574" s="201" t="s">
        <v>927</v>
      </c>
    </row>
    <row r="575" spans="1:65" s="13" customFormat="1" ht="11.25">
      <c r="B575" s="203"/>
      <c r="C575" s="204"/>
      <c r="D575" s="205" t="s">
        <v>163</v>
      </c>
      <c r="E575" s="206" t="s">
        <v>1</v>
      </c>
      <c r="F575" s="207" t="s">
        <v>928</v>
      </c>
      <c r="G575" s="204"/>
      <c r="H575" s="208">
        <v>31.68</v>
      </c>
      <c r="I575" s="209"/>
      <c r="J575" s="204"/>
      <c r="K575" s="204"/>
      <c r="L575" s="210"/>
      <c r="M575" s="211"/>
      <c r="N575" s="212"/>
      <c r="O575" s="212"/>
      <c r="P575" s="212"/>
      <c r="Q575" s="212"/>
      <c r="R575" s="212"/>
      <c r="S575" s="212"/>
      <c r="T575" s="213"/>
      <c r="AT575" s="214" t="s">
        <v>163</v>
      </c>
      <c r="AU575" s="214" t="s">
        <v>87</v>
      </c>
      <c r="AV575" s="13" t="s">
        <v>87</v>
      </c>
      <c r="AW575" s="13" t="s">
        <v>33</v>
      </c>
      <c r="AX575" s="13" t="s">
        <v>77</v>
      </c>
      <c r="AY575" s="214" t="s">
        <v>154</v>
      </c>
    </row>
    <row r="576" spans="1:65" s="2" customFormat="1" ht="16.5" customHeight="1">
      <c r="A576" s="33"/>
      <c r="B576" s="34"/>
      <c r="C576" s="215" t="s">
        <v>940</v>
      </c>
      <c r="D576" s="215" t="s">
        <v>270</v>
      </c>
      <c r="E576" s="216" t="s">
        <v>930</v>
      </c>
      <c r="F576" s="217" t="s">
        <v>931</v>
      </c>
      <c r="G576" s="218" t="s">
        <v>932</v>
      </c>
      <c r="H576" s="219">
        <v>16</v>
      </c>
      <c r="I576" s="220"/>
      <c r="J576" s="221">
        <f>ROUND(I576*H576,0)</f>
        <v>0</v>
      </c>
      <c r="K576" s="217" t="s">
        <v>1</v>
      </c>
      <c r="L576" s="222"/>
      <c r="M576" s="223" t="s">
        <v>1</v>
      </c>
      <c r="N576" s="224" t="s">
        <v>43</v>
      </c>
      <c r="O576" s="70"/>
      <c r="P576" s="199">
        <f>O576*H576</f>
        <v>0</v>
      </c>
      <c r="Q576" s="199">
        <v>0</v>
      </c>
      <c r="R576" s="199">
        <f>Q576*H576</f>
        <v>0</v>
      </c>
      <c r="S576" s="199">
        <v>0</v>
      </c>
      <c r="T576" s="200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201" t="s">
        <v>324</v>
      </c>
      <c r="AT576" s="201" t="s">
        <v>270</v>
      </c>
      <c r="AU576" s="201" t="s">
        <v>87</v>
      </c>
      <c r="AY576" s="16" t="s">
        <v>154</v>
      </c>
      <c r="BE576" s="202">
        <f>IF(N576="základní",J576,0)</f>
        <v>0</v>
      </c>
      <c r="BF576" s="202">
        <f>IF(N576="snížená",J576,0)</f>
        <v>0</v>
      </c>
      <c r="BG576" s="202">
        <f>IF(N576="zákl. přenesená",J576,0)</f>
        <v>0</v>
      </c>
      <c r="BH576" s="202">
        <f>IF(N576="sníž. přenesená",J576,0)</f>
        <v>0</v>
      </c>
      <c r="BI576" s="202">
        <f>IF(N576="nulová",J576,0)</f>
        <v>0</v>
      </c>
      <c r="BJ576" s="16" t="s">
        <v>87</v>
      </c>
      <c r="BK576" s="202">
        <f>ROUND(I576*H576,0)</f>
        <v>0</v>
      </c>
      <c r="BL576" s="16" t="s">
        <v>238</v>
      </c>
      <c r="BM576" s="201" t="s">
        <v>933</v>
      </c>
    </row>
    <row r="577" spans="1:65" s="2" customFormat="1" ht="16.5" customHeight="1">
      <c r="A577" s="33"/>
      <c r="B577" s="34"/>
      <c r="C577" s="215" t="s">
        <v>946</v>
      </c>
      <c r="D577" s="215" t="s">
        <v>270</v>
      </c>
      <c r="E577" s="216" t="s">
        <v>935</v>
      </c>
      <c r="F577" s="217" t="s">
        <v>936</v>
      </c>
      <c r="G577" s="218" t="s">
        <v>224</v>
      </c>
      <c r="H577" s="219">
        <v>171.9</v>
      </c>
      <c r="I577" s="220"/>
      <c r="J577" s="221">
        <f>ROUND(I577*H577,0)</f>
        <v>0</v>
      </c>
      <c r="K577" s="217" t="s">
        <v>1</v>
      </c>
      <c r="L577" s="222"/>
      <c r="M577" s="223" t="s">
        <v>1</v>
      </c>
      <c r="N577" s="224" t="s">
        <v>43</v>
      </c>
      <c r="O577" s="70"/>
      <c r="P577" s="199">
        <f>O577*H577</f>
        <v>0</v>
      </c>
      <c r="Q577" s="199">
        <v>0</v>
      </c>
      <c r="R577" s="199">
        <f>Q577*H577</f>
        <v>0</v>
      </c>
      <c r="S577" s="199">
        <v>0</v>
      </c>
      <c r="T577" s="200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201" t="s">
        <v>324</v>
      </c>
      <c r="AT577" s="201" t="s">
        <v>270</v>
      </c>
      <c r="AU577" s="201" t="s">
        <v>87</v>
      </c>
      <c r="AY577" s="16" t="s">
        <v>154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16" t="s">
        <v>87</v>
      </c>
      <c r="BK577" s="202">
        <f>ROUND(I577*H577,0)</f>
        <v>0</v>
      </c>
      <c r="BL577" s="16" t="s">
        <v>238</v>
      </c>
      <c r="BM577" s="201" t="s">
        <v>937</v>
      </c>
    </row>
    <row r="578" spans="1:65" s="13" customFormat="1" ht="11.25">
      <c r="B578" s="203"/>
      <c r="C578" s="204"/>
      <c r="D578" s="205" t="s">
        <v>163</v>
      </c>
      <c r="E578" s="206" t="s">
        <v>1</v>
      </c>
      <c r="F578" s="207" t="s">
        <v>938</v>
      </c>
      <c r="G578" s="204"/>
      <c r="H578" s="208">
        <v>134.4</v>
      </c>
      <c r="I578" s="209"/>
      <c r="J578" s="204"/>
      <c r="K578" s="204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163</v>
      </c>
      <c r="AU578" s="214" t="s">
        <v>87</v>
      </c>
      <c r="AV578" s="13" t="s">
        <v>87</v>
      </c>
      <c r="AW578" s="13" t="s">
        <v>33</v>
      </c>
      <c r="AX578" s="13" t="s">
        <v>77</v>
      </c>
      <c r="AY578" s="214" t="s">
        <v>154</v>
      </c>
    </row>
    <row r="579" spans="1:65" s="13" customFormat="1" ht="11.25">
      <c r="B579" s="203"/>
      <c r="C579" s="204"/>
      <c r="D579" s="205" t="s">
        <v>163</v>
      </c>
      <c r="E579" s="206" t="s">
        <v>1</v>
      </c>
      <c r="F579" s="207" t="s">
        <v>1375</v>
      </c>
      <c r="G579" s="204"/>
      <c r="H579" s="208">
        <v>37.5</v>
      </c>
      <c r="I579" s="209"/>
      <c r="J579" s="204"/>
      <c r="K579" s="204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163</v>
      </c>
      <c r="AU579" s="214" t="s">
        <v>87</v>
      </c>
      <c r="AV579" s="13" t="s">
        <v>87</v>
      </c>
      <c r="AW579" s="13" t="s">
        <v>33</v>
      </c>
      <c r="AX579" s="13" t="s">
        <v>77</v>
      </c>
      <c r="AY579" s="214" t="s">
        <v>154</v>
      </c>
    </row>
    <row r="580" spans="1:65" s="2" customFormat="1" ht="16.5" customHeight="1">
      <c r="A580" s="33"/>
      <c r="B580" s="34"/>
      <c r="C580" s="215" t="s">
        <v>951</v>
      </c>
      <c r="D580" s="215" t="s">
        <v>270</v>
      </c>
      <c r="E580" s="216" t="s">
        <v>941</v>
      </c>
      <c r="F580" s="217" t="s">
        <v>942</v>
      </c>
      <c r="G580" s="218" t="s">
        <v>932</v>
      </c>
      <c r="H580" s="219">
        <v>89</v>
      </c>
      <c r="I580" s="220"/>
      <c r="J580" s="221">
        <f>ROUND(I580*H580,0)</f>
        <v>0</v>
      </c>
      <c r="K580" s="217" t="s">
        <v>1</v>
      </c>
      <c r="L580" s="222"/>
      <c r="M580" s="223" t="s">
        <v>1</v>
      </c>
      <c r="N580" s="224" t="s">
        <v>43</v>
      </c>
      <c r="O580" s="70"/>
      <c r="P580" s="199">
        <f>O580*H580</f>
        <v>0</v>
      </c>
      <c r="Q580" s="199">
        <v>0</v>
      </c>
      <c r="R580" s="199">
        <f>Q580*H580</f>
        <v>0</v>
      </c>
      <c r="S580" s="199">
        <v>0</v>
      </c>
      <c r="T580" s="200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201" t="s">
        <v>324</v>
      </c>
      <c r="AT580" s="201" t="s">
        <v>270</v>
      </c>
      <c r="AU580" s="201" t="s">
        <v>87</v>
      </c>
      <c r="AY580" s="16" t="s">
        <v>154</v>
      </c>
      <c r="BE580" s="202">
        <f>IF(N580="základní",J580,0)</f>
        <v>0</v>
      </c>
      <c r="BF580" s="202">
        <f>IF(N580="snížená",J580,0)</f>
        <v>0</v>
      </c>
      <c r="BG580" s="202">
        <f>IF(N580="zákl. přenesená",J580,0)</f>
        <v>0</v>
      </c>
      <c r="BH580" s="202">
        <f>IF(N580="sníž. přenesená",J580,0)</f>
        <v>0</v>
      </c>
      <c r="BI580" s="202">
        <f>IF(N580="nulová",J580,0)</f>
        <v>0</v>
      </c>
      <c r="BJ580" s="16" t="s">
        <v>87</v>
      </c>
      <c r="BK580" s="202">
        <f>ROUND(I580*H580,0)</f>
        <v>0</v>
      </c>
      <c r="BL580" s="16" t="s">
        <v>238</v>
      </c>
      <c r="BM580" s="201" t="s">
        <v>943</v>
      </c>
    </row>
    <row r="581" spans="1:65" s="13" customFormat="1" ht="11.25">
      <c r="B581" s="203"/>
      <c r="C581" s="204"/>
      <c r="D581" s="205" t="s">
        <v>163</v>
      </c>
      <c r="E581" s="206" t="s">
        <v>1</v>
      </c>
      <c r="F581" s="207" t="s">
        <v>944</v>
      </c>
      <c r="G581" s="204"/>
      <c r="H581" s="208">
        <v>64</v>
      </c>
      <c r="I581" s="209"/>
      <c r="J581" s="204"/>
      <c r="K581" s="204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163</v>
      </c>
      <c r="AU581" s="214" t="s">
        <v>87</v>
      </c>
      <c r="AV581" s="13" t="s">
        <v>87</v>
      </c>
      <c r="AW581" s="13" t="s">
        <v>33</v>
      </c>
      <c r="AX581" s="13" t="s">
        <v>77</v>
      </c>
      <c r="AY581" s="214" t="s">
        <v>154</v>
      </c>
    </row>
    <row r="582" spans="1:65" s="13" customFormat="1" ht="11.25">
      <c r="B582" s="203"/>
      <c r="C582" s="204"/>
      <c r="D582" s="205" t="s">
        <v>163</v>
      </c>
      <c r="E582" s="206" t="s">
        <v>1</v>
      </c>
      <c r="F582" s="207" t="s">
        <v>1376</v>
      </c>
      <c r="G582" s="204"/>
      <c r="H582" s="208">
        <v>25</v>
      </c>
      <c r="I582" s="209"/>
      <c r="J582" s="204"/>
      <c r="K582" s="204"/>
      <c r="L582" s="210"/>
      <c r="M582" s="211"/>
      <c r="N582" s="212"/>
      <c r="O582" s="212"/>
      <c r="P582" s="212"/>
      <c r="Q582" s="212"/>
      <c r="R582" s="212"/>
      <c r="S582" s="212"/>
      <c r="T582" s="213"/>
      <c r="AT582" s="214" t="s">
        <v>163</v>
      </c>
      <c r="AU582" s="214" t="s">
        <v>87</v>
      </c>
      <c r="AV582" s="13" t="s">
        <v>87</v>
      </c>
      <c r="AW582" s="13" t="s">
        <v>33</v>
      </c>
      <c r="AX582" s="13" t="s">
        <v>77</v>
      </c>
      <c r="AY582" s="214" t="s">
        <v>154</v>
      </c>
    </row>
    <row r="583" spans="1:65" s="2" customFormat="1" ht="16.5" customHeight="1">
      <c r="A583" s="33"/>
      <c r="B583" s="34"/>
      <c r="C583" s="190" t="s">
        <v>955</v>
      </c>
      <c r="D583" s="190" t="s">
        <v>156</v>
      </c>
      <c r="E583" s="191" t="s">
        <v>947</v>
      </c>
      <c r="F583" s="192" t="s">
        <v>948</v>
      </c>
      <c r="G583" s="193" t="s">
        <v>224</v>
      </c>
      <c r="H583" s="194">
        <v>51.2</v>
      </c>
      <c r="I583" s="195"/>
      <c r="J583" s="196">
        <f>ROUND(I583*H583,0)</f>
        <v>0</v>
      </c>
      <c r="K583" s="192" t="s">
        <v>160</v>
      </c>
      <c r="L583" s="38"/>
      <c r="M583" s="197" t="s">
        <v>1</v>
      </c>
      <c r="N583" s="198" t="s">
        <v>43</v>
      </c>
      <c r="O583" s="70"/>
      <c r="P583" s="199">
        <f>O583*H583</f>
        <v>0</v>
      </c>
      <c r="Q583" s="199">
        <v>2.2799999999999999E-3</v>
      </c>
      <c r="R583" s="199">
        <f>Q583*H583</f>
        <v>0.11673600000000001</v>
      </c>
      <c r="S583" s="199">
        <v>0</v>
      </c>
      <c r="T583" s="200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201" t="s">
        <v>238</v>
      </c>
      <c r="AT583" s="201" t="s">
        <v>156</v>
      </c>
      <c r="AU583" s="201" t="s">
        <v>87</v>
      </c>
      <c r="AY583" s="16" t="s">
        <v>154</v>
      </c>
      <c r="BE583" s="202">
        <f>IF(N583="základní",J583,0)</f>
        <v>0</v>
      </c>
      <c r="BF583" s="202">
        <f>IF(N583="snížená",J583,0)</f>
        <v>0</v>
      </c>
      <c r="BG583" s="202">
        <f>IF(N583="zákl. přenesená",J583,0)</f>
        <v>0</v>
      </c>
      <c r="BH583" s="202">
        <f>IF(N583="sníž. přenesená",J583,0)</f>
        <v>0</v>
      </c>
      <c r="BI583" s="202">
        <f>IF(N583="nulová",J583,0)</f>
        <v>0</v>
      </c>
      <c r="BJ583" s="16" t="s">
        <v>87</v>
      </c>
      <c r="BK583" s="202">
        <f>ROUND(I583*H583,0)</f>
        <v>0</v>
      </c>
      <c r="BL583" s="16" t="s">
        <v>238</v>
      </c>
      <c r="BM583" s="201" t="s">
        <v>949</v>
      </c>
    </row>
    <row r="584" spans="1:65" s="13" customFormat="1" ht="11.25">
      <c r="B584" s="203"/>
      <c r="C584" s="204"/>
      <c r="D584" s="205" t="s">
        <v>163</v>
      </c>
      <c r="E584" s="206" t="s">
        <v>1</v>
      </c>
      <c r="F584" s="207" t="s">
        <v>950</v>
      </c>
      <c r="G584" s="204"/>
      <c r="H584" s="208">
        <v>51.2</v>
      </c>
      <c r="I584" s="209"/>
      <c r="J584" s="204"/>
      <c r="K584" s="204"/>
      <c r="L584" s="210"/>
      <c r="M584" s="211"/>
      <c r="N584" s="212"/>
      <c r="O584" s="212"/>
      <c r="P584" s="212"/>
      <c r="Q584" s="212"/>
      <c r="R584" s="212"/>
      <c r="S584" s="212"/>
      <c r="T584" s="213"/>
      <c r="AT584" s="214" t="s">
        <v>163</v>
      </c>
      <c r="AU584" s="214" t="s">
        <v>87</v>
      </c>
      <c r="AV584" s="13" t="s">
        <v>87</v>
      </c>
      <c r="AW584" s="13" t="s">
        <v>33</v>
      </c>
      <c r="AX584" s="13" t="s">
        <v>77</v>
      </c>
      <c r="AY584" s="214" t="s">
        <v>154</v>
      </c>
    </row>
    <row r="585" spans="1:65" s="2" customFormat="1" ht="21.75" customHeight="1">
      <c r="A585" s="33"/>
      <c r="B585" s="34"/>
      <c r="C585" s="190" t="s">
        <v>959</v>
      </c>
      <c r="D585" s="190" t="s">
        <v>156</v>
      </c>
      <c r="E585" s="191" t="s">
        <v>1377</v>
      </c>
      <c r="F585" s="192" t="s">
        <v>1378</v>
      </c>
      <c r="G585" s="193" t="s">
        <v>224</v>
      </c>
      <c r="H585" s="194">
        <v>12.22</v>
      </c>
      <c r="I585" s="195"/>
      <c r="J585" s="196">
        <f>ROUND(I585*H585,0)</f>
        <v>0</v>
      </c>
      <c r="K585" s="192" t="s">
        <v>160</v>
      </c>
      <c r="L585" s="38"/>
      <c r="M585" s="197" t="s">
        <v>1</v>
      </c>
      <c r="N585" s="198" t="s">
        <v>43</v>
      </c>
      <c r="O585" s="70"/>
      <c r="P585" s="199">
        <f>O585*H585</f>
        <v>0</v>
      </c>
      <c r="Q585" s="199">
        <v>4.3800000000000002E-3</v>
      </c>
      <c r="R585" s="199">
        <f>Q585*H585</f>
        <v>5.3523600000000005E-2</v>
      </c>
      <c r="S585" s="199">
        <v>0</v>
      </c>
      <c r="T585" s="200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201" t="s">
        <v>238</v>
      </c>
      <c r="AT585" s="201" t="s">
        <v>156</v>
      </c>
      <c r="AU585" s="201" t="s">
        <v>87</v>
      </c>
      <c r="AY585" s="16" t="s">
        <v>154</v>
      </c>
      <c r="BE585" s="202">
        <f>IF(N585="základní",J585,0)</f>
        <v>0</v>
      </c>
      <c r="BF585" s="202">
        <f>IF(N585="snížená",J585,0)</f>
        <v>0</v>
      </c>
      <c r="BG585" s="202">
        <f>IF(N585="zákl. přenesená",J585,0)</f>
        <v>0</v>
      </c>
      <c r="BH585" s="202">
        <f>IF(N585="sníž. přenesená",J585,0)</f>
        <v>0</v>
      </c>
      <c r="BI585" s="202">
        <f>IF(N585="nulová",J585,0)</f>
        <v>0</v>
      </c>
      <c r="BJ585" s="16" t="s">
        <v>87</v>
      </c>
      <c r="BK585" s="202">
        <f>ROUND(I585*H585,0)</f>
        <v>0</v>
      </c>
      <c r="BL585" s="16" t="s">
        <v>238</v>
      </c>
      <c r="BM585" s="201" t="s">
        <v>1379</v>
      </c>
    </row>
    <row r="586" spans="1:65" s="13" customFormat="1" ht="11.25">
      <c r="B586" s="203"/>
      <c r="C586" s="204"/>
      <c r="D586" s="205" t="s">
        <v>163</v>
      </c>
      <c r="E586" s="206" t="s">
        <v>1</v>
      </c>
      <c r="F586" s="207" t="s">
        <v>1380</v>
      </c>
      <c r="G586" s="204"/>
      <c r="H586" s="208">
        <v>12.22</v>
      </c>
      <c r="I586" s="209"/>
      <c r="J586" s="204"/>
      <c r="K586" s="204"/>
      <c r="L586" s="210"/>
      <c r="M586" s="211"/>
      <c r="N586" s="212"/>
      <c r="O586" s="212"/>
      <c r="P586" s="212"/>
      <c r="Q586" s="212"/>
      <c r="R586" s="212"/>
      <c r="S586" s="212"/>
      <c r="T586" s="213"/>
      <c r="AT586" s="214" t="s">
        <v>163</v>
      </c>
      <c r="AU586" s="214" t="s">
        <v>87</v>
      </c>
      <c r="AV586" s="13" t="s">
        <v>87</v>
      </c>
      <c r="AW586" s="13" t="s">
        <v>33</v>
      </c>
      <c r="AX586" s="13" t="s">
        <v>77</v>
      </c>
      <c r="AY586" s="214" t="s">
        <v>154</v>
      </c>
    </row>
    <row r="587" spans="1:65" s="2" customFormat="1" ht="21.75" customHeight="1">
      <c r="A587" s="33"/>
      <c r="B587" s="34"/>
      <c r="C587" s="190" t="s">
        <v>963</v>
      </c>
      <c r="D587" s="190" t="s">
        <v>156</v>
      </c>
      <c r="E587" s="191" t="s">
        <v>952</v>
      </c>
      <c r="F587" s="192" t="s">
        <v>953</v>
      </c>
      <c r="G587" s="193" t="s">
        <v>224</v>
      </c>
      <c r="H587" s="194">
        <v>123</v>
      </c>
      <c r="I587" s="195"/>
      <c r="J587" s="196">
        <f>ROUND(I587*H587,0)</f>
        <v>0</v>
      </c>
      <c r="K587" s="192" t="s">
        <v>1</v>
      </c>
      <c r="L587" s="38"/>
      <c r="M587" s="197" t="s">
        <v>1</v>
      </c>
      <c r="N587" s="198" t="s">
        <v>43</v>
      </c>
      <c r="O587" s="70"/>
      <c r="P587" s="199">
        <f>O587*H587</f>
        <v>0</v>
      </c>
      <c r="Q587" s="199">
        <v>4.3800000000000002E-3</v>
      </c>
      <c r="R587" s="199">
        <f>Q587*H587</f>
        <v>0.53874</v>
      </c>
      <c r="S587" s="199">
        <v>0</v>
      </c>
      <c r="T587" s="200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201" t="s">
        <v>238</v>
      </c>
      <c r="AT587" s="201" t="s">
        <v>156</v>
      </c>
      <c r="AU587" s="201" t="s">
        <v>87</v>
      </c>
      <c r="AY587" s="16" t="s">
        <v>154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16" t="s">
        <v>87</v>
      </c>
      <c r="BK587" s="202">
        <f>ROUND(I587*H587,0)</f>
        <v>0</v>
      </c>
      <c r="BL587" s="16" t="s">
        <v>238</v>
      </c>
      <c r="BM587" s="201" t="s">
        <v>954</v>
      </c>
    </row>
    <row r="588" spans="1:65" s="13" customFormat="1" ht="11.25">
      <c r="B588" s="203"/>
      <c r="C588" s="204"/>
      <c r="D588" s="205" t="s">
        <v>163</v>
      </c>
      <c r="E588" s="206" t="s">
        <v>1</v>
      </c>
      <c r="F588" s="207" t="s">
        <v>903</v>
      </c>
      <c r="G588" s="204"/>
      <c r="H588" s="208">
        <v>123</v>
      </c>
      <c r="I588" s="209"/>
      <c r="J588" s="204"/>
      <c r="K588" s="204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163</v>
      </c>
      <c r="AU588" s="214" t="s">
        <v>87</v>
      </c>
      <c r="AV588" s="13" t="s">
        <v>87</v>
      </c>
      <c r="AW588" s="13" t="s">
        <v>33</v>
      </c>
      <c r="AX588" s="13" t="s">
        <v>77</v>
      </c>
      <c r="AY588" s="214" t="s">
        <v>154</v>
      </c>
    </row>
    <row r="589" spans="1:65" s="2" customFormat="1" ht="21.75" customHeight="1">
      <c r="A589" s="33"/>
      <c r="B589" s="34"/>
      <c r="C589" s="190" t="s">
        <v>969</v>
      </c>
      <c r="D589" s="190" t="s">
        <v>156</v>
      </c>
      <c r="E589" s="191" t="s">
        <v>956</v>
      </c>
      <c r="F589" s="192" t="s">
        <v>957</v>
      </c>
      <c r="G589" s="193" t="s">
        <v>219</v>
      </c>
      <c r="H589" s="194">
        <v>20</v>
      </c>
      <c r="I589" s="195"/>
      <c r="J589" s="196">
        <f>ROUND(I589*H589,0)</f>
        <v>0</v>
      </c>
      <c r="K589" s="192" t="s">
        <v>160</v>
      </c>
      <c r="L589" s="38"/>
      <c r="M589" s="197" t="s">
        <v>1</v>
      </c>
      <c r="N589" s="198" t="s">
        <v>43</v>
      </c>
      <c r="O589" s="70"/>
      <c r="P589" s="199">
        <f>O589*H589</f>
        <v>0</v>
      </c>
      <c r="Q589" s="199">
        <v>0</v>
      </c>
      <c r="R589" s="199">
        <f>Q589*H589</f>
        <v>0</v>
      </c>
      <c r="S589" s="199">
        <v>0</v>
      </c>
      <c r="T589" s="200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201" t="s">
        <v>238</v>
      </c>
      <c r="AT589" s="201" t="s">
        <v>156</v>
      </c>
      <c r="AU589" s="201" t="s">
        <v>87</v>
      </c>
      <c r="AY589" s="16" t="s">
        <v>154</v>
      </c>
      <c r="BE589" s="202">
        <f>IF(N589="základní",J589,0)</f>
        <v>0</v>
      </c>
      <c r="BF589" s="202">
        <f>IF(N589="snížená",J589,0)</f>
        <v>0</v>
      </c>
      <c r="BG589" s="202">
        <f>IF(N589="zákl. přenesená",J589,0)</f>
        <v>0</v>
      </c>
      <c r="BH589" s="202">
        <f>IF(N589="sníž. přenesená",J589,0)</f>
        <v>0</v>
      </c>
      <c r="BI589" s="202">
        <f>IF(N589="nulová",J589,0)</f>
        <v>0</v>
      </c>
      <c r="BJ589" s="16" t="s">
        <v>87</v>
      </c>
      <c r="BK589" s="202">
        <f>ROUND(I589*H589,0)</f>
        <v>0</v>
      </c>
      <c r="BL589" s="16" t="s">
        <v>238</v>
      </c>
      <c r="BM589" s="201" t="s">
        <v>958</v>
      </c>
    </row>
    <row r="590" spans="1:65" s="2" customFormat="1" ht="16.5" customHeight="1">
      <c r="A590" s="33"/>
      <c r="B590" s="34"/>
      <c r="C590" s="190" t="s">
        <v>973</v>
      </c>
      <c r="D590" s="190" t="s">
        <v>156</v>
      </c>
      <c r="E590" s="191" t="s">
        <v>1381</v>
      </c>
      <c r="F590" s="192" t="s">
        <v>1382</v>
      </c>
      <c r="G590" s="193" t="s">
        <v>224</v>
      </c>
      <c r="H590" s="194">
        <v>9.8000000000000007</v>
      </c>
      <c r="I590" s="195"/>
      <c r="J590" s="196">
        <f>ROUND(I590*H590,0)</f>
        <v>0</v>
      </c>
      <c r="K590" s="192" t="s">
        <v>160</v>
      </c>
      <c r="L590" s="38"/>
      <c r="M590" s="197" t="s">
        <v>1</v>
      </c>
      <c r="N590" s="198" t="s">
        <v>43</v>
      </c>
      <c r="O590" s="70"/>
      <c r="P590" s="199">
        <f>O590*H590</f>
        <v>0</v>
      </c>
      <c r="Q590" s="199">
        <v>1.6900000000000001E-3</v>
      </c>
      <c r="R590" s="199">
        <f>Q590*H590</f>
        <v>1.6562000000000004E-2</v>
      </c>
      <c r="S590" s="199">
        <v>0</v>
      </c>
      <c r="T590" s="200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201" t="s">
        <v>238</v>
      </c>
      <c r="AT590" s="201" t="s">
        <v>156</v>
      </c>
      <c r="AU590" s="201" t="s">
        <v>87</v>
      </c>
      <c r="AY590" s="16" t="s">
        <v>154</v>
      </c>
      <c r="BE590" s="202">
        <f>IF(N590="základní",J590,0)</f>
        <v>0</v>
      </c>
      <c r="BF590" s="202">
        <f>IF(N590="snížená",J590,0)</f>
        <v>0</v>
      </c>
      <c r="BG590" s="202">
        <f>IF(N590="zákl. přenesená",J590,0)</f>
        <v>0</v>
      </c>
      <c r="BH590" s="202">
        <f>IF(N590="sníž. přenesená",J590,0)</f>
        <v>0</v>
      </c>
      <c r="BI590" s="202">
        <f>IF(N590="nulová",J590,0)</f>
        <v>0</v>
      </c>
      <c r="BJ590" s="16" t="s">
        <v>87</v>
      </c>
      <c r="BK590" s="202">
        <f>ROUND(I590*H590,0)</f>
        <v>0</v>
      </c>
      <c r="BL590" s="16" t="s">
        <v>238</v>
      </c>
      <c r="BM590" s="201" t="s">
        <v>1383</v>
      </c>
    </row>
    <row r="591" spans="1:65" s="13" customFormat="1" ht="11.25">
      <c r="B591" s="203"/>
      <c r="C591" s="204"/>
      <c r="D591" s="205" t="s">
        <v>163</v>
      </c>
      <c r="E591" s="206" t="s">
        <v>1</v>
      </c>
      <c r="F591" s="207" t="s">
        <v>1367</v>
      </c>
      <c r="G591" s="204"/>
      <c r="H591" s="208">
        <v>9.8000000000000007</v>
      </c>
      <c r="I591" s="209"/>
      <c r="J591" s="204"/>
      <c r="K591" s="204"/>
      <c r="L591" s="210"/>
      <c r="M591" s="211"/>
      <c r="N591" s="212"/>
      <c r="O591" s="212"/>
      <c r="P591" s="212"/>
      <c r="Q591" s="212"/>
      <c r="R591" s="212"/>
      <c r="S591" s="212"/>
      <c r="T591" s="213"/>
      <c r="AT591" s="214" t="s">
        <v>163</v>
      </c>
      <c r="AU591" s="214" t="s">
        <v>87</v>
      </c>
      <c r="AV591" s="13" t="s">
        <v>87</v>
      </c>
      <c r="AW591" s="13" t="s">
        <v>33</v>
      </c>
      <c r="AX591" s="13" t="s">
        <v>77</v>
      </c>
      <c r="AY591" s="214" t="s">
        <v>154</v>
      </c>
    </row>
    <row r="592" spans="1:65" s="2" customFormat="1" ht="16.5" customHeight="1">
      <c r="A592" s="33"/>
      <c r="B592" s="34"/>
      <c r="C592" s="190" t="s">
        <v>980</v>
      </c>
      <c r="D592" s="190" t="s">
        <v>156</v>
      </c>
      <c r="E592" s="191" t="s">
        <v>1384</v>
      </c>
      <c r="F592" s="192" t="s">
        <v>1385</v>
      </c>
      <c r="G592" s="193" t="s">
        <v>219</v>
      </c>
      <c r="H592" s="194">
        <v>1</v>
      </c>
      <c r="I592" s="195"/>
      <c r="J592" s="196">
        <f>ROUND(I592*H592,0)</f>
        <v>0</v>
      </c>
      <c r="K592" s="192" t="s">
        <v>160</v>
      </c>
      <c r="L592" s="38"/>
      <c r="M592" s="197" t="s">
        <v>1</v>
      </c>
      <c r="N592" s="198" t="s">
        <v>43</v>
      </c>
      <c r="O592" s="70"/>
      <c r="P592" s="199">
        <f>O592*H592</f>
        <v>0</v>
      </c>
      <c r="Q592" s="199">
        <v>3.6000000000000002E-4</v>
      </c>
      <c r="R592" s="199">
        <f>Q592*H592</f>
        <v>3.6000000000000002E-4</v>
      </c>
      <c r="S592" s="199">
        <v>0</v>
      </c>
      <c r="T592" s="200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201" t="s">
        <v>238</v>
      </c>
      <c r="AT592" s="201" t="s">
        <v>156</v>
      </c>
      <c r="AU592" s="201" t="s">
        <v>87</v>
      </c>
      <c r="AY592" s="16" t="s">
        <v>154</v>
      </c>
      <c r="BE592" s="202">
        <f>IF(N592="základní",J592,0)</f>
        <v>0</v>
      </c>
      <c r="BF592" s="202">
        <f>IF(N592="snížená",J592,0)</f>
        <v>0</v>
      </c>
      <c r="BG592" s="202">
        <f>IF(N592="zákl. přenesená",J592,0)</f>
        <v>0</v>
      </c>
      <c r="BH592" s="202">
        <f>IF(N592="sníž. přenesená",J592,0)</f>
        <v>0</v>
      </c>
      <c r="BI592" s="202">
        <f>IF(N592="nulová",J592,0)</f>
        <v>0</v>
      </c>
      <c r="BJ592" s="16" t="s">
        <v>87</v>
      </c>
      <c r="BK592" s="202">
        <f>ROUND(I592*H592,0)</f>
        <v>0</v>
      </c>
      <c r="BL592" s="16" t="s">
        <v>238</v>
      </c>
      <c r="BM592" s="201" t="s">
        <v>1386</v>
      </c>
    </row>
    <row r="593" spans="1:65" s="2" customFormat="1" ht="16.5" customHeight="1">
      <c r="A593" s="33"/>
      <c r="B593" s="34"/>
      <c r="C593" s="190" t="s">
        <v>985</v>
      </c>
      <c r="D593" s="190" t="s">
        <v>156</v>
      </c>
      <c r="E593" s="191" t="s">
        <v>1387</v>
      </c>
      <c r="F593" s="192" t="s">
        <v>1388</v>
      </c>
      <c r="G593" s="193" t="s">
        <v>224</v>
      </c>
      <c r="H593" s="194">
        <v>4</v>
      </c>
      <c r="I593" s="195"/>
      <c r="J593" s="196">
        <f>ROUND(I593*H593,0)</f>
        <v>0</v>
      </c>
      <c r="K593" s="192" t="s">
        <v>160</v>
      </c>
      <c r="L593" s="38"/>
      <c r="M593" s="197" t="s">
        <v>1</v>
      </c>
      <c r="N593" s="198" t="s">
        <v>43</v>
      </c>
      <c r="O593" s="70"/>
      <c r="P593" s="199">
        <f>O593*H593</f>
        <v>0</v>
      </c>
      <c r="Q593" s="199">
        <v>2.1700000000000001E-3</v>
      </c>
      <c r="R593" s="199">
        <f>Q593*H593</f>
        <v>8.6800000000000002E-3</v>
      </c>
      <c r="S593" s="199">
        <v>0</v>
      </c>
      <c r="T593" s="200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201" t="s">
        <v>238</v>
      </c>
      <c r="AT593" s="201" t="s">
        <v>156</v>
      </c>
      <c r="AU593" s="201" t="s">
        <v>87</v>
      </c>
      <c r="AY593" s="16" t="s">
        <v>154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16" t="s">
        <v>87</v>
      </c>
      <c r="BK593" s="202">
        <f>ROUND(I593*H593,0)</f>
        <v>0</v>
      </c>
      <c r="BL593" s="16" t="s">
        <v>238</v>
      </c>
      <c r="BM593" s="201" t="s">
        <v>1389</v>
      </c>
    </row>
    <row r="594" spans="1:65" s="2" customFormat="1" ht="21.75" customHeight="1">
      <c r="A594" s="33"/>
      <c r="B594" s="34"/>
      <c r="C594" s="190" t="s">
        <v>995</v>
      </c>
      <c r="D594" s="190" t="s">
        <v>156</v>
      </c>
      <c r="E594" s="191" t="s">
        <v>960</v>
      </c>
      <c r="F594" s="192" t="s">
        <v>961</v>
      </c>
      <c r="G594" s="193" t="s">
        <v>637</v>
      </c>
      <c r="H594" s="194">
        <v>4</v>
      </c>
      <c r="I594" s="195"/>
      <c r="J594" s="196">
        <f>ROUND(I594*H594,0)</f>
        <v>0</v>
      </c>
      <c r="K594" s="192" t="s">
        <v>1</v>
      </c>
      <c r="L594" s="38"/>
      <c r="M594" s="197" t="s">
        <v>1</v>
      </c>
      <c r="N594" s="198" t="s">
        <v>43</v>
      </c>
      <c r="O594" s="70"/>
      <c r="P594" s="199">
        <f>O594*H594</f>
        <v>0</v>
      </c>
      <c r="Q594" s="199">
        <v>0</v>
      </c>
      <c r="R594" s="199">
        <f>Q594*H594</f>
        <v>0</v>
      </c>
      <c r="S594" s="199">
        <v>0</v>
      </c>
      <c r="T594" s="200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201" t="s">
        <v>238</v>
      </c>
      <c r="AT594" s="201" t="s">
        <v>156</v>
      </c>
      <c r="AU594" s="201" t="s">
        <v>87</v>
      </c>
      <c r="AY594" s="16" t="s">
        <v>154</v>
      </c>
      <c r="BE594" s="202">
        <f>IF(N594="základní",J594,0)</f>
        <v>0</v>
      </c>
      <c r="BF594" s="202">
        <f>IF(N594="snížená",J594,0)</f>
        <v>0</v>
      </c>
      <c r="BG594" s="202">
        <f>IF(N594="zákl. přenesená",J594,0)</f>
        <v>0</v>
      </c>
      <c r="BH594" s="202">
        <f>IF(N594="sníž. přenesená",J594,0)</f>
        <v>0</v>
      </c>
      <c r="BI594" s="202">
        <f>IF(N594="nulová",J594,0)</f>
        <v>0</v>
      </c>
      <c r="BJ594" s="16" t="s">
        <v>87</v>
      </c>
      <c r="BK594" s="202">
        <f>ROUND(I594*H594,0)</f>
        <v>0</v>
      </c>
      <c r="BL594" s="16" t="s">
        <v>238</v>
      </c>
      <c r="BM594" s="201" t="s">
        <v>962</v>
      </c>
    </row>
    <row r="595" spans="1:65" s="2" customFormat="1" ht="16.5" customHeight="1">
      <c r="A595" s="33"/>
      <c r="B595" s="34"/>
      <c r="C595" s="190" t="s">
        <v>1000</v>
      </c>
      <c r="D595" s="190" t="s">
        <v>156</v>
      </c>
      <c r="E595" s="191" t="s">
        <v>964</v>
      </c>
      <c r="F595" s="192" t="s">
        <v>965</v>
      </c>
      <c r="G595" s="193" t="s">
        <v>176</v>
      </c>
      <c r="H595" s="194">
        <v>1.21</v>
      </c>
      <c r="I595" s="195"/>
      <c r="J595" s="196">
        <f>ROUND(I595*H595,0)</f>
        <v>0</v>
      </c>
      <c r="K595" s="192" t="s">
        <v>160</v>
      </c>
      <c r="L595" s="38"/>
      <c r="M595" s="197" t="s">
        <v>1</v>
      </c>
      <c r="N595" s="198" t="s">
        <v>43</v>
      </c>
      <c r="O595" s="70"/>
      <c r="P595" s="199">
        <f>O595*H595</f>
        <v>0</v>
      </c>
      <c r="Q595" s="199">
        <v>0</v>
      </c>
      <c r="R595" s="199">
        <f>Q595*H595</f>
        <v>0</v>
      </c>
      <c r="S595" s="199">
        <v>0</v>
      </c>
      <c r="T595" s="200">
        <f>S595*H595</f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201" t="s">
        <v>238</v>
      </c>
      <c r="AT595" s="201" t="s">
        <v>156</v>
      </c>
      <c r="AU595" s="201" t="s">
        <v>87</v>
      </c>
      <c r="AY595" s="16" t="s">
        <v>154</v>
      </c>
      <c r="BE595" s="202">
        <f>IF(N595="základní",J595,0)</f>
        <v>0</v>
      </c>
      <c r="BF595" s="202">
        <f>IF(N595="snížená",J595,0)</f>
        <v>0</v>
      </c>
      <c r="BG595" s="202">
        <f>IF(N595="zákl. přenesená",J595,0)</f>
        <v>0</v>
      </c>
      <c r="BH595" s="202">
        <f>IF(N595="sníž. přenesená",J595,0)</f>
        <v>0</v>
      </c>
      <c r="BI595" s="202">
        <f>IF(N595="nulová",J595,0)</f>
        <v>0</v>
      </c>
      <c r="BJ595" s="16" t="s">
        <v>87</v>
      </c>
      <c r="BK595" s="202">
        <f>ROUND(I595*H595,0)</f>
        <v>0</v>
      </c>
      <c r="BL595" s="16" t="s">
        <v>238</v>
      </c>
      <c r="BM595" s="201" t="s">
        <v>966</v>
      </c>
    </row>
    <row r="596" spans="1:65" s="12" customFormat="1" ht="22.9" customHeight="1">
      <c r="B596" s="174"/>
      <c r="C596" s="175"/>
      <c r="D596" s="176" t="s">
        <v>76</v>
      </c>
      <c r="E596" s="188" t="s">
        <v>967</v>
      </c>
      <c r="F596" s="188" t="s">
        <v>968</v>
      </c>
      <c r="G596" s="175"/>
      <c r="H596" s="175"/>
      <c r="I596" s="178"/>
      <c r="J596" s="189">
        <f>BK596</f>
        <v>0</v>
      </c>
      <c r="K596" s="175"/>
      <c r="L596" s="180"/>
      <c r="M596" s="181"/>
      <c r="N596" s="182"/>
      <c r="O596" s="182"/>
      <c r="P596" s="183">
        <f>SUM(P597:P598)</f>
        <v>0</v>
      </c>
      <c r="Q596" s="182"/>
      <c r="R596" s="183">
        <f>SUM(R597:R598)</f>
        <v>0</v>
      </c>
      <c r="S596" s="182"/>
      <c r="T596" s="184">
        <f>SUM(T597:T598)</f>
        <v>0</v>
      </c>
      <c r="AR596" s="185" t="s">
        <v>87</v>
      </c>
      <c r="AT596" s="186" t="s">
        <v>76</v>
      </c>
      <c r="AU596" s="186" t="s">
        <v>8</v>
      </c>
      <c r="AY596" s="185" t="s">
        <v>154</v>
      </c>
      <c r="BK596" s="187">
        <f>SUM(BK597:BK598)</f>
        <v>0</v>
      </c>
    </row>
    <row r="597" spans="1:65" s="2" customFormat="1" ht="16.5" customHeight="1">
      <c r="A597" s="33"/>
      <c r="B597" s="34"/>
      <c r="C597" s="190" t="s">
        <v>1004</v>
      </c>
      <c r="D597" s="190" t="s">
        <v>156</v>
      </c>
      <c r="E597" s="191" t="s">
        <v>970</v>
      </c>
      <c r="F597" s="192" t="s">
        <v>971</v>
      </c>
      <c r="G597" s="193" t="s">
        <v>219</v>
      </c>
      <c r="H597" s="194">
        <v>2</v>
      </c>
      <c r="I597" s="195"/>
      <c r="J597" s="196">
        <f>ROUND(I597*H597,0)</f>
        <v>0</v>
      </c>
      <c r="K597" s="192" t="s">
        <v>1</v>
      </c>
      <c r="L597" s="38"/>
      <c r="M597" s="197" t="s">
        <v>1</v>
      </c>
      <c r="N597" s="198" t="s">
        <v>43</v>
      </c>
      <c r="O597" s="70"/>
      <c r="P597" s="199">
        <f>O597*H597</f>
        <v>0</v>
      </c>
      <c r="Q597" s="199">
        <v>0</v>
      </c>
      <c r="R597" s="199">
        <f>Q597*H597</f>
        <v>0</v>
      </c>
      <c r="S597" s="199">
        <v>0</v>
      </c>
      <c r="T597" s="200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201" t="s">
        <v>238</v>
      </c>
      <c r="AT597" s="201" t="s">
        <v>156</v>
      </c>
      <c r="AU597" s="201" t="s">
        <v>87</v>
      </c>
      <c r="AY597" s="16" t="s">
        <v>154</v>
      </c>
      <c r="BE597" s="202">
        <f>IF(N597="základní",J597,0)</f>
        <v>0</v>
      </c>
      <c r="BF597" s="202">
        <f>IF(N597="snížená",J597,0)</f>
        <v>0</v>
      </c>
      <c r="BG597" s="202">
        <f>IF(N597="zákl. přenesená",J597,0)</f>
        <v>0</v>
      </c>
      <c r="BH597" s="202">
        <f>IF(N597="sníž. přenesená",J597,0)</f>
        <v>0</v>
      </c>
      <c r="BI597" s="202">
        <f>IF(N597="nulová",J597,0)</f>
        <v>0</v>
      </c>
      <c r="BJ597" s="16" t="s">
        <v>87</v>
      </c>
      <c r="BK597" s="202">
        <f>ROUND(I597*H597,0)</f>
        <v>0</v>
      </c>
      <c r="BL597" s="16" t="s">
        <v>238</v>
      </c>
      <c r="BM597" s="201" t="s">
        <v>972</v>
      </c>
    </row>
    <row r="598" spans="1:65" s="2" customFormat="1" ht="16.5" customHeight="1">
      <c r="A598" s="33"/>
      <c r="B598" s="34"/>
      <c r="C598" s="190" t="s">
        <v>1008</v>
      </c>
      <c r="D598" s="190" t="s">
        <v>156</v>
      </c>
      <c r="E598" s="191" t="s">
        <v>974</v>
      </c>
      <c r="F598" s="192" t="s">
        <v>975</v>
      </c>
      <c r="G598" s="193" t="s">
        <v>976</v>
      </c>
      <c r="H598" s="235"/>
      <c r="I598" s="195"/>
      <c r="J598" s="196">
        <f>ROUND(I598*H598,0)</f>
        <v>0</v>
      </c>
      <c r="K598" s="192" t="s">
        <v>160</v>
      </c>
      <c r="L598" s="38"/>
      <c r="M598" s="197" t="s">
        <v>1</v>
      </c>
      <c r="N598" s="198" t="s">
        <v>43</v>
      </c>
      <c r="O598" s="70"/>
      <c r="P598" s="199">
        <f>O598*H598</f>
        <v>0</v>
      </c>
      <c r="Q598" s="199">
        <v>0</v>
      </c>
      <c r="R598" s="199">
        <f>Q598*H598</f>
        <v>0</v>
      </c>
      <c r="S598" s="199">
        <v>0</v>
      </c>
      <c r="T598" s="200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201" t="s">
        <v>238</v>
      </c>
      <c r="AT598" s="201" t="s">
        <v>156</v>
      </c>
      <c r="AU598" s="201" t="s">
        <v>87</v>
      </c>
      <c r="AY598" s="16" t="s">
        <v>154</v>
      </c>
      <c r="BE598" s="202">
        <f>IF(N598="základní",J598,0)</f>
        <v>0</v>
      </c>
      <c r="BF598" s="202">
        <f>IF(N598="snížená",J598,0)</f>
        <v>0</v>
      </c>
      <c r="BG598" s="202">
        <f>IF(N598="zákl. přenesená",J598,0)</f>
        <v>0</v>
      </c>
      <c r="BH598" s="202">
        <f>IF(N598="sníž. přenesená",J598,0)</f>
        <v>0</v>
      </c>
      <c r="BI598" s="202">
        <f>IF(N598="nulová",J598,0)</f>
        <v>0</v>
      </c>
      <c r="BJ598" s="16" t="s">
        <v>87</v>
      </c>
      <c r="BK598" s="202">
        <f>ROUND(I598*H598,0)</f>
        <v>0</v>
      </c>
      <c r="BL598" s="16" t="s">
        <v>238</v>
      </c>
      <c r="BM598" s="201" t="s">
        <v>977</v>
      </c>
    </row>
    <row r="599" spans="1:65" s="12" customFormat="1" ht="22.9" customHeight="1">
      <c r="B599" s="174"/>
      <c r="C599" s="175"/>
      <c r="D599" s="176" t="s">
        <v>76</v>
      </c>
      <c r="E599" s="188" t="s">
        <v>978</v>
      </c>
      <c r="F599" s="188" t="s">
        <v>979</v>
      </c>
      <c r="G599" s="175"/>
      <c r="H599" s="175"/>
      <c r="I599" s="178"/>
      <c r="J599" s="189">
        <f>BK599</f>
        <v>0</v>
      </c>
      <c r="K599" s="175"/>
      <c r="L599" s="180"/>
      <c r="M599" s="181"/>
      <c r="N599" s="182"/>
      <c r="O599" s="182"/>
      <c r="P599" s="183">
        <f>SUM(P600:P630)</f>
        <v>0</v>
      </c>
      <c r="Q599" s="182"/>
      <c r="R599" s="183">
        <f>SUM(R600:R630)</f>
        <v>2.2193629999999995</v>
      </c>
      <c r="S599" s="182"/>
      <c r="T599" s="184">
        <f>SUM(T600:T630)</f>
        <v>7.2000000000000008E-2</v>
      </c>
      <c r="AR599" s="185" t="s">
        <v>87</v>
      </c>
      <c r="AT599" s="186" t="s">
        <v>76</v>
      </c>
      <c r="AU599" s="186" t="s">
        <v>8</v>
      </c>
      <c r="AY599" s="185" t="s">
        <v>154</v>
      </c>
      <c r="BK599" s="187">
        <f>SUM(BK600:BK630)</f>
        <v>0</v>
      </c>
    </row>
    <row r="600" spans="1:65" s="2" customFormat="1" ht="16.5" customHeight="1">
      <c r="A600" s="33"/>
      <c r="B600" s="34"/>
      <c r="C600" s="190" t="s">
        <v>1014</v>
      </c>
      <c r="D600" s="190" t="s">
        <v>156</v>
      </c>
      <c r="E600" s="191" t="s">
        <v>981</v>
      </c>
      <c r="F600" s="192" t="s">
        <v>982</v>
      </c>
      <c r="G600" s="193" t="s">
        <v>224</v>
      </c>
      <c r="H600" s="194">
        <v>55.2</v>
      </c>
      <c r="I600" s="195"/>
      <c r="J600" s="196">
        <f>ROUND(I600*H600,0)</f>
        <v>0</v>
      </c>
      <c r="K600" s="192" t="s">
        <v>160</v>
      </c>
      <c r="L600" s="38"/>
      <c r="M600" s="197" t="s">
        <v>1</v>
      </c>
      <c r="N600" s="198" t="s">
        <v>43</v>
      </c>
      <c r="O600" s="70"/>
      <c r="P600" s="199">
        <f>O600*H600</f>
        <v>0</v>
      </c>
      <c r="Q600" s="199">
        <v>6.0000000000000002E-5</v>
      </c>
      <c r="R600" s="199">
        <f>Q600*H600</f>
        <v>3.3120000000000003E-3</v>
      </c>
      <c r="S600" s="199">
        <v>0</v>
      </c>
      <c r="T600" s="200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201" t="s">
        <v>161</v>
      </c>
      <c r="AT600" s="201" t="s">
        <v>156</v>
      </c>
      <c r="AU600" s="201" t="s">
        <v>87</v>
      </c>
      <c r="AY600" s="16" t="s">
        <v>154</v>
      </c>
      <c r="BE600" s="202">
        <f>IF(N600="základní",J600,0)</f>
        <v>0</v>
      </c>
      <c r="BF600" s="202">
        <f>IF(N600="snížená",J600,0)</f>
        <v>0</v>
      </c>
      <c r="BG600" s="202">
        <f>IF(N600="zákl. přenesená",J600,0)</f>
        <v>0</v>
      </c>
      <c r="BH600" s="202">
        <f>IF(N600="sníž. přenesená",J600,0)</f>
        <v>0</v>
      </c>
      <c r="BI600" s="202">
        <f>IF(N600="nulová",J600,0)</f>
        <v>0</v>
      </c>
      <c r="BJ600" s="16" t="s">
        <v>87</v>
      </c>
      <c r="BK600" s="202">
        <f>ROUND(I600*H600,0)</f>
        <v>0</v>
      </c>
      <c r="BL600" s="16" t="s">
        <v>161</v>
      </c>
      <c r="BM600" s="201" t="s">
        <v>983</v>
      </c>
    </row>
    <row r="601" spans="1:65" s="13" customFormat="1" ht="11.25">
      <c r="B601" s="203"/>
      <c r="C601" s="204"/>
      <c r="D601" s="205" t="s">
        <v>163</v>
      </c>
      <c r="E601" s="206" t="s">
        <v>1</v>
      </c>
      <c r="F601" s="207" t="s">
        <v>984</v>
      </c>
      <c r="G601" s="204"/>
      <c r="H601" s="208">
        <v>55.2</v>
      </c>
      <c r="I601" s="209"/>
      <c r="J601" s="204"/>
      <c r="K601" s="204"/>
      <c r="L601" s="210"/>
      <c r="M601" s="211"/>
      <c r="N601" s="212"/>
      <c r="O601" s="212"/>
      <c r="P601" s="212"/>
      <c r="Q601" s="212"/>
      <c r="R601" s="212"/>
      <c r="S601" s="212"/>
      <c r="T601" s="213"/>
      <c r="AT601" s="214" t="s">
        <v>163</v>
      </c>
      <c r="AU601" s="214" t="s">
        <v>87</v>
      </c>
      <c r="AV601" s="13" t="s">
        <v>87</v>
      </c>
      <c r="AW601" s="13" t="s">
        <v>33</v>
      </c>
      <c r="AX601" s="13" t="s">
        <v>77</v>
      </c>
      <c r="AY601" s="214" t="s">
        <v>154</v>
      </c>
    </row>
    <row r="602" spans="1:65" s="2" customFormat="1" ht="16.5" customHeight="1">
      <c r="A602" s="33"/>
      <c r="B602" s="34"/>
      <c r="C602" s="215" t="s">
        <v>1019</v>
      </c>
      <c r="D602" s="215" t="s">
        <v>270</v>
      </c>
      <c r="E602" s="216" t="s">
        <v>986</v>
      </c>
      <c r="F602" s="217" t="s">
        <v>987</v>
      </c>
      <c r="G602" s="218" t="s">
        <v>988</v>
      </c>
      <c r="H602" s="219">
        <v>1169.566</v>
      </c>
      <c r="I602" s="220"/>
      <c r="J602" s="221">
        <f>ROUND(I602*H602,0)</f>
        <v>0</v>
      </c>
      <c r="K602" s="217" t="s">
        <v>1</v>
      </c>
      <c r="L602" s="222"/>
      <c r="M602" s="223" t="s">
        <v>1</v>
      </c>
      <c r="N602" s="224" t="s">
        <v>43</v>
      </c>
      <c r="O602" s="70"/>
      <c r="P602" s="199">
        <f>O602*H602</f>
        <v>0</v>
      </c>
      <c r="Q602" s="199">
        <v>1E-3</v>
      </c>
      <c r="R602" s="199">
        <f>Q602*H602</f>
        <v>1.1695660000000001</v>
      </c>
      <c r="S602" s="199">
        <v>0</v>
      </c>
      <c r="T602" s="200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201" t="s">
        <v>195</v>
      </c>
      <c r="AT602" s="201" t="s">
        <v>270</v>
      </c>
      <c r="AU602" s="201" t="s">
        <v>87</v>
      </c>
      <c r="AY602" s="16" t="s">
        <v>154</v>
      </c>
      <c r="BE602" s="202">
        <f>IF(N602="základní",J602,0)</f>
        <v>0</v>
      </c>
      <c r="BF602" s="202">
        <f>IF(N602="snížená",J602,0)</f>
        <v>0</v>
      </c>
      <c r="BG602" s="202">
        <f>IF(N602="zákl. přenesená",J602,0)</f>
        <v>0</v>
      </c>
      <c r="BH602" s="202">
        <f>IF(N602="sníž. přenesená",J602,0)</f>
        <v>0</v>
      </c>
      <c r="BI602" s="202">
        <f>IF(N602="nulová",J602,0)</f>
        <v>0</v>
      </c>
      <c r="BJ602" s="16" t="s">
        <v>87</v>
      </c>
      <c r="BK602" s="202">
        <f>ROUND(I602*H602,0)</f>
        <v>0</v>
      </c>
      <c r="BL602" s="16" t="s">
        <v>161</v>
      </c>
      <c r="BM602" s="201" t="s">
        <v>989</v>
      </c>
    </row>
    <row r="603" spans="1:65" s="13" customFormat="1" ht="11.25">
      <c r="B603" s="203"/>
      <c r="C603" s="204"/>
      <c r="D603" s="205" t="s">
        <v>163</v>
      </c>
      <c r="E603" s="206" t="s">
        <v>1</v>
      </c>
      <c r="F603" s="207" t="s">
        <v>990</v>
      </c>
      <c r="G603" s="204"/>
      <c r="H603" s="208">
        <v>198.83</v>
      </c>
      <c r="I603" s="209"/>
      <c r="J603" s="204"/>
      <c r="K603" s="204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163</v>
      </c>
      <c r="AU603" s="214" t="s">
        <v>87</v>
      </c>
      <c r="AV603" s="13" t="s">
        <v>87</v>
      </c>
      <c r="AW603" s="13" t="s">
        <v>33</v>
      </c>
      <c r="AX603" s="13" t="s">
        <v>77</v>
      </c>
      <c r="AY603" s="214" t="s">
        <v>154</v>
      </c>
    </row>
    <row r="604" spans="1:65" s="13" customFormat="1" ht="11.25">
      <c r="B604" s="203"/>
      <c r="C604" s="204"/>
      <c r="D604" s="205" t="s">
        <v>163</v>
      </c>
      <c r="E604" s="206" t="s">
        <v>1</v>
      </c>
      <c r="F604" s="207" t="s">
        <v>991</v>
      </c>
      <c r="G604" s="204"/>
      <c r="H604" s="208">
        <v>471.08199999999999</v>
      </c>
      <c r="I604" s="209"/>
      <c r="J604" s="204"/>
      <c r="K604" s="204"/>
      <c r="L604" s="210"/>
      <c r="M604" s="211"/>
      <c r="N604" s="212"/>
      <c r="O604" s="212"/>
      <c r="P604" s="212"/>
      <c r="Q604" s="212"/>
      <c r="R604" s="212"/>
      <c r="S604" s="212"/>
      <c r="T604" s="213"/>
      <c r="AT604" s="214" t="s">
        <v>163</v>
      </c>
      <c r="AU604" s="214" t="s">
        <v>87</v>
      </c>
      <c r="AV604" s="13" t="s">
        <v>87</v>
      </c>
      <c r="AW604" s="13" t="s">
        <v>33</v>
      </c>
      <c r="AX604" s="13" t="s">
        <v>77</v>
      </c>
      <c r="AY604" s="214" t="s">
        <v>154</v>
      </c>
    </row>
    <row r="605" spans="1:65" s="13" customFormat="1" ht="11.25">
      <c r="B605" s="203"/>
      <c r="C605" s="204"/>
      <c r="D605" s="205" t="s">
        <v>163</v>
      </c>
      <c r="E605" s="206" t="s">
        <v>1</v>
      </c>
      <c r="F605" s="207" t="s">
        <v>992</v>
      </c>
      <c r="G605" s="204"/>
      <c r="H605" s="208">
        <v>6.8719999999999999</v>
      </c>
      <c r="I605" s="209"/>
      <c r="J605" s="204"/>
      <c r="K605" s="204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163</v>
      </c>
      <c r="AU605" s="214" t="s">
        <v>87</v>
      </c>
      <c r="AV605" s="13" t="s">
        <v>87</v>
      </c>
      <c r="AW605" s="13" t="s">
        <v>33</v>
      </c>
      <c r="AX605" s="13" t="s">
        <v>77</v>
      </c>
      <c r="AY605" s="214" t="s">
        <v>154</v>
      </c>
    </row>
    <row r="606" spans="1:65" s="13" customFormat="1" ht="11.25">
      <c r="B606" s="203"/>
      <c r="C606" s="204"/>
      <c r="D606" s="205" t="s">
        <v>163</v>
      </c>
      <c r="E606" s="206" t="s">
        <v>1</v>
      </c>
      <c r="F606" s="207" t="s">
        <v>993</v>
      </c>
      <c r="G606" s="204"/>
      <c r="H606" s="208">
        <v>386.45800000000003</v>
      </c>
      <c r="I606" s="209"/>
      <c r="J606" s="204"/>
      <c r="K606" s="204"/>
      <c r="L606" s="210"/>
      <c r="M606" s="211"/>
      <c r="N606" s="212"/>
      <c r="O606" s="212"/>
      <c r="P606" s="212"/>
      <c r="Q606" s="212"/>
      <c r="R606" s="212"/>
      <c r="S606" s="212"/>
      <c r="T606" s="213"/>
      <c r="AT606" s="214" t="s">
        <v>163</v>
      </c>
      <c r="AU606" s="214" t="s">
        <v>87</v>
      </c>
      <c r="AV606" s="13" t="s">
        <v>87</v>
      </c>
      <c r="AW606" s="13" t="s">
        <v>33</v>
      </c>
      <c r="AX606" s="13" t="s">
        <v>77</v>
      </c>
      <c r="AY606" s="214" t="s">
        <v>154</v>
      </c>
    </row>
    <row r="607" spans="1:65" s="13" customFormat="1" ht="11.25">
      <c r="B607" s="203"/>
      <c r="C607" s="204"/>
      <c r="D607" s="205" t="s">
        <v>163</v>
      </c>
      <c r="E607" s="206" t="s">
        <v>1</v>
      </c>
      <c r="F607" s="207" t="s">
        <v>1390</v>
      </c>
      <c r="G607" s="204"/>
      <c r="H607" s="208">
        <v>106.324</v>
      </c>
      <c r="I607" s="209"/>
      <c r="J607" s="204"/>
      <c r="K607" s="204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163</v>
      </c>
      <c r="AU607" s="214" t="s">
        <v>87</v>
      </c>
      <c r="AV607" s="13" t="s">
        <v>87</v>
      </c>
      <c r="AW607" s="13" t="s">
        <v>33</v>
      </c>
      <c r="AX607" s="13" t="s">
        <v>77</v>
      </c>
      <c r="AY607" s="214" t="s">
        <v>154</v>
      </c>
    </row>
    <row r="608" spans="1:65" s="2" customFormat="1" ht="16.5" customHeight="1">
      <c r="A608" s="33"/>
      <c r="B608" s="34"/>
      <c r="C608" s="190" t="s">
        <v>1032</v>
      </c>
      <c r="D608" s="190" t="s">
        <v>156</v>
      </c>
      <c r="E608" s="191" t="s">
        <v>996</v>
      </c>
      <c r="F608" s="192" t="s">
        <v>997</v>
      </c>
      <c r="G608" s="193" t="s">
        <v>219</v>
      </c>
      <c r="H608" s="194">
        <v>4</v>
      </c>
      <c r="I608" s="195"/>
      <c r="J608" s="196">
        <f>ROUND(I608*H608,0)</f>
        <v>0</v>
      </c>
      <c r="K608" s="192" t="s">
        <v>160</v>
      </c>
      <c r="L608" s="38"/>
      <c r="M608" s="197" t="s">
        <v>1</v>
      </c>
      <c r="N608" s="198" t="s">
        <v>43</v>
      </c>
      <c r="O608" s="70"/>
      <c r="P608" s="199">
        <f>O608*H608</f>
        <v>0</v>
      </c>
      <c r="Q608" s="199">
        <v>0</v>
      </c>
      <c r="R608" s="199">
        <f>Q608*H608</f>
        <v>0</v>
      </c>
      <c r="S608" s="199">
        <v>0</v>
      </c>
      <c r="T608" s="200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201" t="s">
        <v>238</v>
      </c>
      <c r="AT608" s="201" t="s">
        <v>156</v>
      </c>
      <c r="AU608" s="201" t="s">
        <v>87</v>
      </c>
      <c r="AY608" s="16" t="s">
        <v>154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16" t="s">
        <v>87</v>
      </c>
      <c r="BK608" s="202">
        <f>ROUND(I608*H608,0)</f>
        <v>0</v>
      </c>
      <c r="BL608" s="16" t="s">
        <v>238</v>
      </c>
      <c r="BM608" s="201" t="s">
        <v>998</v>
      </c>
    </row>
    <row r="609" spans="1:65" s="13" customFormat="1" ht="11.25">
      <c r="B609" s="203"/>
      <c r="C609" s="204"/>
      <c r="D609" s="205" t="s">
        <v>163</v>
      </c>
      <c r="E609" s="206" t="s">
        <v>1</v>
      </c>
      <c r="F609" s="207" t="s">
        <v>999</v>
      </c>
      <c r="G609" s="204"/>
      <c r="H609" s="208">
        <v>4</v>
      </c>
      <c r="I609" s="209"/>
      <c r="J609" s="204"/>
      <c r="K609" s="204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163</v>
      </c>
      <c r="AU609" s="214" t="s">
        <v>87</v>
      </c>
      <c r="AV609" s="13" t="s">
        <v>87</v>
      </c>
      <c r="AW609" s="13" t="s">
        <v>33</v>
      </c>
      <c r="AX609" s="13" t="s">
        <v>77</v>
      </c>
      <c r="AY609" s="214" t="s">
        <v>154</v>
      </c>
    </row>
    <row r="610" spans="1:65" s="2" customFormat="1" ht="16.5" customHeight="1">
      <c r="A610" s="33"/>
      <c r="B610" s="34"/>
      <c r="C610" s="215" t="s">
        <v>1036</v>
      </c>
      <c r="D610" s="215" t="s">
        <v>270</v>
      </c>
      <c r="E610" s="216" t="s">
        <v>1001</v>
      </c>
      <c r="F610" s="217" t="s">
        <v>1002</v>
      </c>
      <c r="G610" s="218" t="s">
        <v>219</v>
      </c>
      <c r="H610" s="219">
        <v>4</v>
      </c>
      <c r="I610" s="220"/>
      <c r="J610" s="221">
        <f>ROUND(I610*H610,0)</f>
        <v>0</v>
      </c>
      <c r="K610" s="217" t="s">
        <v>160</v>
      </c>
      <c r="L610" s="222"/>
      <c r="M610" s="223" t="s">
        <v>1</v>
      </c>
      <c r="N610" s="224" t="s">
        <v>43</v>
      </c>
      <c r="O610" s="70"/>
      <c r="P610" s="199">
        <f>O610*H610</f>
        <v>0</v>
      </c>
      <c r="Q610" s="199">
        <v>1.8200000000000001E-2</v>
      </c>
      <c r="R610" s="199">
        <f>Q610*H610</f>
        <v>7.2800000000000004E-2</v>
      </c>
      <c r="S610" s="199">
        <v>0</v>
      </c>
      <c r="T610" s="200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201" t="s">
        <v>324</v>
      </c>
      <c r="AT610" s="201" t="s">
        <v>270</v>
      </c>
      <c r="AU610" s="201" t="s">
        <v>87</v>
      </c>
      <c r="AY610" s="16" t="s">
        <v>154</v>
      </c>
      <c r="BE610" s="202">
        <f>IF(N610="základní",J610,0)</f>
        <v>0</v>
      </c>
      <c r="BF610" s="202">
        <f>IF(N610="snížená",J610,0)</f>
        <v>0</v>
      </c>
      <c r="BG610" s="202">
        <f>IF(N610="zákl. přenesená",J610,0)</f>
        <v>0</v>
      </c>
      <c r="BH610" s="202">
        <f>IF(N610="sníž. přenesená",J610,0)</f>
        <v>0</v>
      </c>
      <c r="BI610" s="202">
        <f>IF(N610="nulová",J610,0)</f>
        <v>0</v>
      </c>
      <c r="BJ610" s="16" t="s">
        <v>87</v>
      </c>
      <c r="BK610" s="202">
        <f>ROUND(I610*H610,0)</f>
        <v>0</v>
      </c>
      <c r="BL610" s="16" t="s">
        <v>238</v>
      </c>
      <c r="BM610" s="201" t="s">
        <v>1003</v>
      </c>
    </row>
    <row r="611" spans="1:65" s="2" customFormat="1" ht="16.5" customHeight="1">
      <c r="A611" s="33"/>
      <c r="B611" s="34"/>
      <c r="C611" s="190" t="s">
        <v>1040</v>
      </c>
      <c r="D611" s="190" t="s">
        <v>156</v>
      </c>
      <c r="E611" s="191" t="s">
        <v>1005</v>
      </c>
      <c r="F611" s="192" t="s">
        <v>1006</v>
      </c>
      <c r="G611" s="193" t="s">
        <v>219</v>
      </c>
      <c r="H611" s="194">
        <v>24</v>
      </c>
      <c r="I611" s="195"/>
      <c r="J611" s="196">
        <f>ROUND(I611*H611,0)</f>
        <v>0</v>
      </c>
      <c r="K611" s="192" t="s">
        <v>160</v>
      </c>
      <c r="L611" s="38"/>
      <c r="M611" s="197" t="s">
        <v>1</v>
      </c>
      <c r="N611" s="198" t="s">
        <v>43</v>
      </c>
      <c r="O611" s="70"/>
      <c r="P611" s="199">
        <f>O611*H611</f>
        <v>0</v>
      </c>
      <c r="Q611" s="199">
        <v>0</v>
      </c>
      <c r="R611" s="199">
        <f>Q611*H611</f>
        <v>0</v>
      </c>
      <c r="S611" s="199">
        <v>3.0000000000000001E-3</v>
      </c>
      <c r="T611" s="200">
        <f>S611*H611</f>
        <v>7.2000000000000008E-2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201" t="s">
        <v>238</v>
      </c>
      <c r="AT611" s="201" t="s">
        <v>156</v>
      </c>
      <c r="AU611" s="201" t="s">
        <v>87</v>
      </c>
      <c r="AY611" s="16" t="s">
        <v>154</v>
      </c>
      <c r="BE611" s="202">
        <f>IF(N611="základní",J611,0)</f>
        <v>0</v>
      </c>
      <c r="BF611" s="202">
        <f>IF(N611="snížená",J611,0)</f>
        <v>0</v>
      </c>
      <c r="BG611" s="202">
        <f>IF(N611="zákl. přenesená",J611,0)</f>
        <v>0</v>
      </c>
      <c r="BH611" s="202">
        <f>IF(N611="sníž. přenesená",J611,0)</f>
        <v>0</v>
      </c>
      <c r="BI611" s="202">
        <f>IF(N611="nulová",J611,0)</f>
        <v>0</v>
      </c>
      <c r="BJ611" s="16" t="s">
        <v>87</v>
      </c>
      <c r="BK611" s="202">
        <f>ROUND(I611*H611,0)</f>
        <v>0</v>
      </c>
      <c r="BL611" s="16" t="s">
        <v>238</v>
      </c>
      <c r="BM611" s="201" t="s">
        <v>1007</v>
      </c>
    </row>
    <row r="612" spans="1:65" s="2" customFormat="1" ht="16.5" customHeight="1">
      <c r="A612" s="33"/>
      <c r="B612" s="34"/>
      <c r="C612" s="190" t="s">
        <v>1046</v>
      </c>
      <c r="D612" s="190" t="s">
        <v>156</v>
      </c>
      <c r="E612" s="191" t="s">
        <v>1009</v>
      </c>
      <c r="F612" s="192" t="s">
        <v>1010</v>
      </c>
      <c r="G612" s="193" t="s">
        <v>988</v>
      </c>
      <c r="H612" s="194">
        <v>67.456000000000003</v>
      </c>
      <c r="I612" s="195"/>
      <c r="J612" s="196">
        <f>ROUND(I612*H612,0)</f>
        <v>0</v>
      </c>
      <c r="K612" s="192" t="s">
        <v>1</v>
      </c>
      <c r="L612" s="38"/>
      <c r="M612" s="197" t="s">
        <v>1</v>
      </c>
      <c r="N612" s="198" t="s">
        <v>43</v>
      </c>
      <c r="O612" s="70"/>
      <c r="P612" s="199">
        <f>O612*H612</f>
        <v>0</v>
      </c>
      <c r="Q612" s="199">
        <v>1E-3</v>
      </c>
      <c r="R612" s="199">
        <f>Q612*H612</f>
        <v>6.7456000000000002E-2</v>
      </c>
      <c r="S612" s="199">
        <v>0</v>
      </c>
      <c r="T612" s="200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201" t="s">
        <v>238</v>
      </c>
      <c r="AT612" s="201" t="s">
        <v>156</v>
      </c>
      <c r="AU612" s="201" t="s">
        <v>87</v>
      </c>
      <c r="AY612" s="16" t="s">
        <v>154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16" t="s">
        <v>87</v>
      </c>
      <c r="BK612" s="202">
        <f>ROUND(I612*H612,0)</f>
        <v>0</v>
      </c>
      <c r="BL612" s="16" t="s">
        <v>238</v>
      </c>
      <c r="BM612" s="201" t="s">
        <v>1011</v>
      </c>
    </row>
    <row r="613" spans="1:65" s="13" customFormat="1" ht="11.25">
      <c r="B613" s="203"/>
      <c r="C613" s="204"/>
      <c r="D613" s="205" t="s">
        <v>163</v>
      </c>
      <c r="E613" s="206" t="s">
        <v>1</v>
      </c>
      <c r="F613" s="207" t="s">
        <v>1012</v>
      </c>
      <c r="G613" s="204"/>
      <c r="H613" s="208">
        <v>28.850999999999999</v>
      </c>
      <c r="I613" s="209"/>
      <c r="J613" s="204"/>
      <c r="K613" s="204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163</v>
      </c>
      <c r="AU613" s="214" t="s">
        <v>87</v>
      </c>
      <c r="AV613" s="13" t="s">
        <v>87</v>
      </c>
      <c r="AW613" s="13" t="s">
        <v>33</v>
      </c>
      <c r="AX613" s="13" t="s">
        <v>77</v>
      </c>
      <c r="AY613" s="214" t="s">
        <v>154</v>
      </c>
    </row>
    <row r="614" spans="1:65" s="13" customFormat="1" ht="11.25">
      <c r="B614" s="203"/>
      <c r="C614" s="204"/>
      <c r="D614" s="205" t="s">
        <v>163</v>
      </c>
      <c r="E614" s="206" t="s">
        <v>1</v>
      </c>
      <c r="F614" s="207" t="s">
        <v>1013</v>
      </c>
      <c r="G614" s="204"/>
      <c r="H614" s="208">
        <v>38.604999999999997</v>
      </c>
      <c r="I614" s="209"/>
      <c r="J614" s="204"/>
      <c r="K614" s="204"/>
      <c r="L614" s="210"/>
      <c r="M614" s="211"/>
      <c r="N614" s="212"/>
      <c r="O614" s="212"/>
      <c r="P614" s="212"/>
      <c r="Q614" s="212"/>
      <c r="R614" s="212"/>
      <c r="S614" s="212"/>
      <c r="T614" s="213"/>
      <c r="AT614" s="214" t="s">
        <v>163</v>
      </c>
      <c r="AU614" s="214" t="s">
        <v>87</v>
      </c>
      <c r="AV614" s="13" t="s">
        <v>87</v>
      </c>
      <c r="AW614" s="13" t="s">
        <v>33</v>
      </c>
      <c r="AX614" s="13" t="s">
        <v>77</v>
      </c>
      <c r="AY614" s="214" t="s">
        <v>154</v>
      </c>
    </row>
    <row r="615" spans="1:65" s="2" customFormat="1" ht="24">
      <c r="A615" s="33"/>
      <c r="B615" s="34"/>
      <c r="C615" s="190" t="s">
        <v>1052</v>
      </c>
      <c r="D615" s="190" t="s">
        <v>156</v>
      </c>
      <c r="E615" s="191" t="s">
        <v>1015</v>
      </c>
      <c r="F615" s="192" t="s">
        <v>1016</v>
      </c>
      <c r="G615" s="193" t="s">
        <v>198</v>
      </c>
      <c r="H615" s="194">
        <v>48.96</v>
      </c>
      <c r="I615" s="195"/>
      <c r="J615" s="196">
        <f>ROUND(I615*H615,0)</f>
        <v>0</v>
      </c>
      <c r="K615" s="192" t="s">
        <v>1</v>
      </c>
      <c r="L615" s="38"/>
      <c r="M615" s="197" t="s">
        <v>1</v>
      </c>
      <c r="N615" s="198" t="s">
        <v>43</v>
      </c>
      <c r="O615" s="70"/>
      <c r="P615" s="199">
        <f>O615*H615</f>
        <v>0</v>
      </c>
      <c r="Q615" s="199">
        <v>1E-3</v>
      </c>
      <c r="R615" s="199">
        <f>Q615*H615</f>
        <v>4.8960000000000004E-2</v>
      </c>
      <c r="S615" s="199">
        <v>0</v>
      </c>
      <c r="T615" s="200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201" t="s">
        <v>238</v>
      </c>
      <c r="AT615" s="201" t="s">
        <v>156</v>
      </c>
      <c r="AU615" s="201" t="s">
        <v>87</v>
      </c>
      <c r="AY615" s="16" t="s">
        <v>154</v>
      </c>
      <c r="BE615" s="202">
        <f>IF(N615="základní",J615,0)</f>
        <v>0</v>
      </c>
      <c r="BF615" s="202">
        <f>IF(N615="snížená",J615,0)</f>
        <v>0</v>
      </c>
      <c r="BG615" s="202">
        <f>IF(N615="zákl. přenesená",J615,0)</f>
        <v>0</v>
      </c>
      <c r="BH615" s="202">
        <f>IF(N615="sníž. přenesená",J615,0)</f>
        <v>0</v>
      </c>
      <c r="BI615" s="202">
        <f>IF(N615="nulová",J615,0)</f>
        <v>0</v>
      </c>
      <c r="BJ615" s="16" t="s">
        <v>87</v>
      </c>
      <c r="BK615" s="202">
        <f>ROUND(I615*H615,0)</f>
        <v>0</v>
      </c>
      <c r="BL615" s="16" t="s">
        <v>238</v>
      </c>
      <c r="BM615" s="201" t="s">
        <v>1017</v>
      </c>
    </row>
    <row r="616" spans="1:65" s="13" customFormat="1" ht="11.25">
      <c r="B616" s="203"/>
      <c r="C616" s="204"/>
      <c r="D616" s="205" t="s">
        <v>163</v>
      </c>
      <c r="E616" s="206" t="s">
        <v>1</v>
      </c>
      <c r="F616" s="207" t="s">
        <v>1018</v>
      </c>
      <c r="G616" s="204"/>
      <c r="H616" s="208">
        <v>48.96</v>
      </c>
      <c r="I616" s="209"/>
      <c r="J616" s="204"/>
      <c r="K616" s="204"/>
      <c r="L616" s="210"/>
      <c r="M616" s="211"/>
      <c r="N616" s="212"/>
      <c r="O616" s="212"/>
      <c r="P616" s="212"/>
      <c r="Q616" s="212"/>
      <c r="R616" s="212"/>
      <c r="S616" s="212"/>
      <c r="T616" s="213"/>
      <c r="AT616" s="214" t="s">
        <v>163</v>
      </c>
      <c r="AU616" s="214" t="s">
        <v>87</v>
      </c>
      <c r="AV616" s="13" t="s">
        <v>87</v>
      </c>
      <c r="AW616" s="13" t="s">
        <v>33</v>
      </c>
      <c r="AX616" s="13" t="s">
        <v>77</v>
      </c>
      <c r="AY616" s="214" t="s">
        <v>154</v>
      </c>
    </row>
    <row r="617" spans="1:65" s="2" customFormat="1" ht="21.75" customHeight="1">
      <c r="A617" s="33"/>
      <c r="B617" s="34"/>
      <c r="C617" s="190" t="s">
        <v>1057</v>
      </c>
      <c r="D617" s="190" t="s">
        <v>156</v>
      </c>
      <c r="E617" s="191" t="s">
        <v>1020</v>
      </c>
      <c r="F617" s="192" t="s">
        <v>1021</v>
      </c>
      <c r="G617" s="193" t="s">
        <v>988</v>
      </c>
      <c r="H617" s="194">
        <v>838.26900000000001</v>
      </c>
      <c r="I617" s="195"/>
      <c r="J617" s="196">
        <f>ROUND(I617*H617,0)</f>
        <v>0</v>
      </c>
      <c r="K617" s="192" t="s">
        <v>1</v>
      </c>
      <c r="L617" s="38"/>
      <c r="M617" s="197" t="s">
        <v>1</v>
      </c>
      <c r="N617" s="198" t="s">
        <v>43</v>
      </c>
      <c r="O617" s="70"/>
      <c r="P617" s="199">
        <f>O617*H617</f>
        <v>0</v>
      </c>
      <c r="Q617" s="199">
        <v>1E-3</v>
      </c>
      <c r="R617" s="199">
        <f>Q617*H617</f>
        <v>0.83826900000000004</v>
      </c>
      <c r="S617" s="199">
        <v>0</v>
      </c>
      <c r="T617" s="200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201" t="s">
        <v>238</v>
      </c>
      <c r="AT617" s="201" t="s">
        <v>156</v>
      </c>
      <c r="AU617" s="201" t="s">
        <v>87</v>
      </c>
      <c r="AY617" s="16" t="s">
        <v>154</v>
      </c>
      <c r="BE617" s="202">
        <f>IF(N617="základní",J617,0)</f>
        <v>0</v>
      </c>
      <c r="BF617" s="202">
        <f>IF(N617="snížená",J617,0)</f>
        <v>0</v>
      </c>
      <c r="BG617" s="202">
        <f>IF(N617="zákl. přenesená",J617,0)</f>
        <v>0</v>
      </c>
      <c r="BH617" s="202">
        <f>IF(N617="sníž. přenesená",J617,0)</f>
        <v>0</v>
      </c>
      <c r="BI617" s="202">
        <f>IF(N617="nulová",J617,0)</f>
        <v>0</v>
      </c>
      <c r="BJ617" s="16" t="s">
        <v>87</v>
      </c>
      <c r="BK617" s="202">
        <f>ROUND(I617*H617,0)</f>
        <v>0</v>
      </c>
      <c r="BL617" s="16" t="s">
        <v>238</v>
      </c>
      <c r="BM617" s="201" t="s">
        <v>1022</v>
      </c>
    </row>
    <row r="618" spans="1:65" s="13" customFormat="1" ht="11.25">
      <c r="B618" s="203"/>
      <c r="C618" s="204"/>
      <c r="D618" s="205" t="s">
        <v>163</v>
      </c>
      <c r="E618" s="206" t="s">
        <v>1</v>
      </c>
      <c r="F618" s="207" t="s">
        <v>1023</v>
      </c>
      <c r="G618" s="204"/>
      <c r="H618" s="208">
        <v>72.590999999999994</v>
      </c>
      <c r="I618" s="209"/>
      <c r="J618" s="204"/>
      <c r="K618" s="204"/>
      <c r="L618" s="210"/>
      <c r="M618" s="211"/>
      <c r="N618" s="212"/>
      <c r="O618" s="212"/>
      <c r="P618" s="212"/>
      <c r="Q618" s="212"/>
      <c r="R618" s="212"/>
      <c r="S618" s="212"/>
      <c r="T618" s="213"/>
      <c r="AT618" s="214" t="s">
        <v>163</v>
      </c>
      <c r="AU618" s="214" t="s">
        <v>87</v>
      </c>
      <c r="AV618" s="13" t="s">
        <v>87</v>
      </c>
      <c r="AW618" s="13" t="s">
        <v>33</v>
      </c>
      <c r="AX618" s="13" t="s">
        <v>77</v>
      </c>
      <c r="AY618" s="214" t="s">
        <v>154</v>
      </c>
    </row>
    <row r="619" spans="1:65" s="13" customFormat="1" ht="11.25">
      <c r="B619" s="203"/>
      <c r="C619" s="204"/>
      <c r="D619" s="205" t="s">
        <v>163</v>
      </c>
      <c r="E619" s="206" t="s">
        <v>1</v>
      </c>
      <c r="F619" s="207" t="s">
        <v>1024</v>
      </c>
      <c r="G619" s="204"/>
      <c r="H619" s="208">
        <v>68.759</v>
      </c>
      <c r="I619" s="209"/>
      <c r="J619" s="204"/>
      <c r="K619" s="204"/>
      <c r="L619" s="210"/>
      <c r="M619" s="211"/>
      <c r="N619" s="212"/>
      <c r="O619" s="212"/>
      <c r="P619" s="212"/>
      <c r="Q619" s="212"/>
      <c r="R619" s="212"/>
      <c r="S619" s="212"/>
      <c r="T619" s="213"/>
      <c r="AT619" s="214" t="s">
        <v>163</v>
      </c>
      <c r="AU619" s="214" t="s">
        <v>87</v>
      </c>
      <c r="AV619" s="13" t="s">
        <v>87</v>
      </c>
      <c r="AW619" s="13" t="s">
        <v>33</v>
      </c>
      <c r="AX619" s="13" t="s">
        <v>77</v>
      </c>
      <c r="AY619" s="214" t="s">
        <v>154</v>
      </c>
    </row>
    <row r="620" spans="1:65" s="13" customFormat="1" ht="11.25">
      <c r="B620" s="203"/>
      <c r="C620" s="204"/>
      <c r="D620" s="205" t="s">
        <v>163</v>
      </c>
      <c r="E620" s="206" t="s">
        <v>1</v>
      </c>
      <c r="F620" s="207" t="s">
        <v>1025</v>
      </c>
      <c r="G620" s="204"/>
      <c r="H620" s="208">
        <v>28.902999999999999</v>
      </c>
      <c r="I620" s="209"/>
      <c r="J620" s="204"/>
      <c r="K620" s="204"/>
      <c r="L620" s="210"/>
      <c r="M620" s="211"/>
      <c r="N620" s="212"/>
      <c r="O620" s="212"/>
      <c r="P620" s="212"/>
      <c r="Q620" s="212"/>
      <c r="R620" s="212"/>
      <c r="S620" s="212"/>
      <c r="T620" s="213"/>
      <c r="AT620" s="214" t="s">
        <v>163</v>
      </c>
      <c r="AU620" s="214" t="s">
        <v>87</v>
      </c>
      <c r="AV620" s="13" t="s">
        <v>87</v>
      </c>
      <c r="AW620" s="13" t="s">
        <v>33</v>
      </c>
      <c r="AX620" s="13" t="s">
        <v>77</v>
      </c>
      <c r="AY620" s="214" t="s">
        <v>154</v>
      </c>
    </row>
    <row r="621" spans="1:65" s="13" customFormat="1" ht="11.25">
      <c r="B621" s="203"/>
      <c r="C621" s="204"/>
      <c r="D621" s="205" t="s">
        <v>163</v>
      </c>
      <c r="E621" s="206" t="s">
        <v>1</v>
      </c>
      <c r="F621" s="207" t="s">
        <v>1026</v>
      </c>
      <c r="G621" s="204"/>
      <c r="H621" s="208">
        <v>152.62799999999999</v>
      </c>
      <c r="I621" s="209"/>
      <c r="J621" s="204"/>
      <c r="K621" s="204"/>
      <c r="L621" s="210"/>
      <c r="M621" s="211"/>
      <c r="N621" s="212"/>
      <c r="O621" s="212"/>
      <c r="P621" s="212"/>
      <c r="Q621" s="212"/>
      <c r="R621" s="212"/>
      <c r="S621" s="212"/>
      <c r="T621" s="213"/>
      <c r="AT621" s="214" t="s">
        <v>163</v>
      </c>
      <c r="AU621" s="214" t="s">
        <v>87</v>
      </c>
      <c r="AV621" s="13" t="s">
        <v>87</v>
      </c>
      <c r="AW621" s="13" t="s">
        <v>33</v>
      </c>
      <c r="AX621" s="13" t="s">
        <v>77</v>
      </c>
      <c r="AY621" s="214" t="s">
        <v>154</v>
      </c>
    </row>
    <row r="622" spans="1:65" s="13" customFormat="1" ht="11.25">
      <c r="B622" s="203"/>
      <c r="C622" s="204"/>
      <c r="D622" s="205" t="s">
        <v>163</v>
      </c>
      <c r="E622" s="206" t="s">
        <v>1</v>
      </c>
      <c r="F622" s="207" t="s">
        <v>1027</v>
      </c>
      <c r="G622" s="204"/>
      <c r="H622" s="208">
        <v>22.942</v>
      </c>
      <c r="I622" s="209"/>
      <c r="J622" s="204"/>
      <c r="K622" s="204"/>
      <c r="L622" s="210"/>
      <c r="M622" s="211"/>
      <c r="N622" s="212"/>
      <c r="O622" s="212"/>
      <c r="P622" s="212"/>
      <c r="Q622" s="212"/>
      <c r="R622" s="212"/>
      <c r="S622" s="212"/>
      <c r="T622" s="213"/>
      <c r="AT622" s="214" t="s">
        <v>163</v>
      </c>
      <c r="AU622" s="214" t="s">
        <v>87</v>
      </c>
      <c r="AV622" s="13" t="s">
        <v>87</v>
      </c>
      <c r="AW622" s="13" t="s">
        <v>33</v>
      </c>
      <c r="AX622" s="13" t="s">
        <v>77</v>
      </c>
      <c r="AY622" s="214" t="s">
        <v>154</v>
      </c>
    </row>
    <row r="623" spans="1:65" s="13" customFormat="1" ht="11.25">
      <c r="B623" s="203"/>
      <c r="C623" s="204"/>
      <c r="D623" s="205" t="s">
        <v>163</v>
      </c>
      <c r="E623" s="206" t="s">
        <v>1</v>
      </c>
      <c r="F623" s="207" t="s">
        <v>1028</v>
      </c>
      <c r="G623" s="204"/>
      <c r="H623" s="208">
        <v>180.8</v>
      </c>
      <c r="I623" s="209"/>
      <c r="J623" s="204"/>
      <c r="K623" s="204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163</v>
      </c>
      <c r="AU623" s="214" t="s">
        <v>87</v>
      </c>
      <c r="AV623" s="13" t="s">
        <v>87</v>
      </c>
      <c r="AW623" s="13" t="s">
        <v>33</v>
      </c>
      <c r="AX623" s="13" t="s">
        <v>77</v>
      </c>
      <c r="AY623" s="214" t="s">
        <v>154</v>
      </c>
    </row>
    <row r="624" spans="1:65" s="13" customFormat="1" ht="11.25">
      <c r="B624" s="203"/>
      <c r="C624" s="204"/>
      <c r="D624" s="205" t="s">
        <v>163</v>
      </c>
      <c r="E624" s="206" t="s">
        <v>1</v>
      </c>
      <c r="F624" s="207" t="s">
        <v>1029</v>
      </c>
      <c r="G624" s="204"/>
      <c r="H624" s="208">
        <v>120.24</v>
      </c>
      <c r="I624" s="209"/>
      <c r="J624" s="204"/>
      <c r="K624" s="204"/>
      <c r="L624" s="210"/>
      <c r="M624" s="211"/>
      <c r="N624" s="212"/>
      <c r="O624" s="212"/>
      <c r="P624" s="212"/>
      <c r="Q624" s="212"/>
      <c r="R624" s="212"/>
      <c r="S624" s="212"/>
      <c r="T624" s="213"/>
      <c r="AT624" s="214" t="s">
        <v>163</v>
      </c>
      <c r="AU624" s="214" t="s">
        <v>87</v>
      </c>
      <c r="AV624" s="13" t="s">
        <v>87</v>
      </c>
      <c r="AW624" s="13" t="s">
        <v>33</v>
      </c>
      <c r="AX624" s="13" t="s">
        <v>77</v>
      </c>
      <c r="AY624" s="214" t="s">
        <v>154</v>
      </c>
    </row>
    <row r="625" spans="1:65" s="13" customFormat="1" ht="11.25">
      <c r="B625" s="203"/>
      <c r="C625" s="204"/>
      <c r="D625" s="205" t="s">
        <v>163</v>
      </c>
      <c r="E625" s="206" t="s">
        <v>1</v>
      </c>
      <c r="F625" s="207" t="s">
        <v>1030</v>
      </c>
      <c r="G625" s="204"/>
      <c r="H625" s="208">
        <v>115.2</v>
      </c>
      <c r="I625" s="209"/>
      <c r="J625" s="204"/>
      <c r="K625" s="204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163</v>
      </c>
      <c r="AU625" s="214" t="s">
        <v>87</v>
      </c>
      <c r="AV625" s="13" t="s">
        <v>87</v>
      </c>
      <c r="AW625" s="13" t="s">
        <v>33</v>
      </c>
      <c r="AX625" s="13" t="s">
        <v>77</v>
      </c>
      <c r="AY625" s="214" t="s">
        <v>154</v>
      </c>
    </row>
    <row r="626" spans="1:65" s="13" customFormat="1" ht="11.25">
      <c r="B626" s="203"/>
      <c r="C626" s="204"/>
      <c r="D626" s="205" t="s">
        <v>163</v>
      </c>
      <c r="E626" s="206" t="s">
        <v>1</v>
      </c>
      <c r="F626" s="207" t="s">
        <v>1031</v>
      </c>
      <c r="G626" s="204"/>
      <c r="H626" s="208">
        <v>76.206000000000003</v>
      </c>
      <c r="I626" s="209"/>
      <c r="J626" s="204"/>
      <c r="K626" s="204"/>
      <c r="L626" s="210"/>
      <c r="M626" s="211"/>
      <c r="N626" s="212"/>
      <c r="O626" s="212"/>
      <c r="P626" s="212"/>
      <c r="Q626" s="212"/>
      <c r="R626" s="212"/>
      <c r="S626" s="212"/>
      <c r="T626" s="213"/>
      <c r="AT626" s="214" t="s">
        <v>163</v>
      </c>
      <c r="AU626" s="214" t="s">
        <v>87</v>
      </c>
      <c r="AV626" s="13" t="s">
        <v>87</v>
      </c>
      <c r="AW626" s="13" t="s">
        <v>33</v>
      </c>
      <c r="AX626" s="13" t="s">
        <v>77</v>
      </c>
      <c r="AY626" s="214" t="s">
        <v>154</v>
      </c>
    </row>
    <row r="627" spans="1:65" s="2" customFormat="1" ht="21.75" customHeight="1">
      <c r="A627" s="33"/>
      <c r="B627" s="34"/>
      <c r="C627" s="190" t="s">
        <v>1061</v>
      </c>
      <c r="D627" s="190" t="s">
        <v>156</v>
      </c>
      <c r="E627" s="191" t="s">
        <v>1033</v>
      </c>
      <c r="F627" s="192" t="s">
        <v>1034</v>
      </c>
      <c r="G627" s="193" t="s">
        <v>637</v>
      </c>
      <c r="H627" s="194">
        <v>2</v>
      </c>
      <c r="I627" s="195"/>
      <c r="J627" s="196">
        <f>ROUND(I627*H627,0)</f>
        <v>0</v>
      </c>
      <c r="K627" s="192" t="s">
        <v>1</v>
      </c>
      <c r="L627" s="38"/>
      <c r="M627" s="197" t="s">
        <v>1</v>
      </c>
      <c r="N627" s="198" t="s">
        <v>43</v>
      </c>
      <c r="O627" s="70"/>
      <c r="P627" s="199">
        <f>O627*H627</f>
        <v>0</v>
      </c>
      <c r="Q627" s="199">
        <v>1E-3</v>
      </c>
      <c r="R627" s="199">
        <f>Q627*H627</f>
        <v>2E-3</v>
      </c>
      <c r="S627" s="199">
        <v>0</v>
      </c>
      <c r="T627" s="200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201" t="s">
        <v>238</v>
      </c>
      <c r="AT627" s="201" t="s">
        <v>156</v>
      </c>
      <c r="AU627" s="201" t="s">
        <v>87</v>
      </c>
      <c r="AY627" s="16" t="s">
        <v>154</v>
      </c>
      <c r="BE627" s="202">
        <f>IF(N627="základní",J627,0)</f>
        <v>0</v>
      </c>
      <c r="BF627" s="202">
        <f>IF(N627="snížená",J627,0)</f>
        <v>0</v>
      </c>
      <c r="BG627" s="202">
        <f>IF(N627="zákl. přenesená",J627,0)</f>
        <v>0</v>
      </c>
      <c r="BH627" s="202">
        <f>IF(N627="sníž. přenesená",J627,0)</f>
        <v>0</v>
      </c>
      <c r="BI627" s="202">
        <f>IF(N627="nulová",J627,0)</f>
        <v>0</v>
      </c>
      <c r="BJ627" s="16" t="s">
        <v>87</v>
      </c>
      <c r="BK627" s="202">
        <f>ROUND(I627*H627,0)</f>
        <v>0</v>
      </c>
      <c r="BL627" s="16" t="s">
        <v>238</v>
      </c>
      <c r="BM627" s="201" t="s">
        <v>1035</v>
      </c>
    </row>
    <row r="628" spans="1:65" s="2" customFormat="1" ht="16.5" customHeight="1">
      <c r="A628" s="33"/>
      <c r="B628" s="34"/>
      <c r="C628" s="190" t="s">
        <v>1066</v>
      </c>
      <c r="D628" s="190" t="s">
        <v>156</v>
      </c>
      <c r="E628" s="191" t="s">
        <v>1037</v>
      </c>
      <c r="F628" s="192" t="s">
        <v>1038</v>
      </c>
      <c r="G628" s="193" t="s">
        <v>932</v>
      </c>
      <c r="H628" s="194">
        <v>16</v>
      </c>
      <c r="I628" s="195"/>
      <c r="J628" s="196">
        <f>ROUND(I628*H628,0)</f>
        <v>0</v>
      </c>
      <c r="K628" s="192" t="s">
        <v>1</v>
      </c>
      <c r="L628" s="38"/>
      <c r="M628" s="197" t="s">
        <v>1</v>
      </c>
      <c r="N628" s="198" t="s">
        <v>43</v>
      </c>
      <c r="O628" s="70"/>
      <c r="P628" s="199">
        <f>O628*H628</f>
        <v>0</v>
      </c>
      <c r="Q628" s="199">
        <v>1E-3</v>
      </c>
      <c r="R628" s="199">
        <f>Q628*H628</f>
        <v>1.6E-2</v>
      </c>
      <c r="S628" s="199">
        <v>0</v>
      </c>
      <c r="T628" s="200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201" t="s">
        <v>238</v>
      </c>
      <c r="AT628" s="201" t="s">
        <v>156</v>
      </c>
      <c r="AU628" s="201" t="s">
        <v>87</v>
      </c>
      <c r="AY628" s="16" t="s">
        <v>154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16" t="s">
        <v>87</v>
      </c>
      <c r="BK628" s="202">
        <f>ROUND(I628*H628,0)</f>
        <v>0</v>
      </c>
      <c r="BL628" s="16" t="s">
        <v>238</v>
      </c>
      <c r="BM628" s="201" t="s">
        <v>1039</v>
      </c>
    </row>
    <row r="629" spans="1:65" s="2" customFormat="1" ht="16.5" customHeight="1">
      <c r="A629" s="33"/>
      <c r="B629" s="34"/>
      <c r="C629" s="190" t="s">
        <v>1071</v>
      </c>
      <c r="D629" s="190" t="s">
        <v>156</v>
      </c>
      <c r="E629" s="191" t="s">
        <v>1391</v>
      </c>
      <c r="F629" s="192" t="s">
        <v>1392</v>
      </c>
      <c r="G629" s="193" t="s">
        <v>637</v>
      </c>
      <c r="H629" s="194">
        <v>1</v>
      </c>
      <c r="I629" s="195"/>
      <c r="J629" s="196">
        <f>ROUND(I629*H629,0)</f>
        <v>0</v>
      </c>
      <c r="K629" s="192" t="s">
        <v>1</v>
      </c>
      <c r="L629" s="38"/>
      <c r="M629" s="197" t="s">
        <v>1</v>
      </c>
      <c r="N629" s="198" t="s">
        <v>43</v>
      </c>
      <c r="O629" s="70"/>
      <c r="P629" s="199">
        <f>O629*H629</f>
        <v>0</v>
      </c>
      <c r="Q629" s="199">
        <v>1E-3</v>
      </c>
      <c r="R629" s="199">
        <f>Q629*H629</f>
        <v>1E-3</v>
      </c>
      <c r="S629" s="199">
        <v>0</v>
      </c>
      <c r="T629" s="200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201" t="s">
        <v>238</v>
      </c>
      <c r="AT629" s="201" t="s">
        <v>156</v>
      </c>
      <c r="AU629" s="201" t="s">
        <v>87</v>
      </c>
      <c r="AY629" s="16" t="s">
        <v>154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16" t="s">
        <v>87</v>
      </c>
      <c r="BK629" s="202">
        <f>ROUND(I629*H629,0)</f>
        <v>0</v>
      </c>
      <c r="BL629" s="16" t="s">
        <v>238</v>
      </c>
      <c r="BM629" s="201" t="s">
        <v>1393</v>
      </c>
    </row>
    <row r="630" spans="1:65" s="2" customFormat="1" ht="16.5" customHeight="1">
      <c r="A630" s="33"/>
      <c r="B630" s="34"/>
      <c r="C630" s="190" t="s">
        <v>1076</v>
      </c>
      <c r="D630" s="190" t="s">
        <v>156</v>
      </c>
      <c r="E630" s="191" t="s">
        <v>1041</v>
      </c>
      <c r="F630" s="192" t="s">
        <v>1042</v>
      </c>
      <c r="G630" s="193" t="s">
        <v>176</v>
      </c>
      <c r="H630" s="194">
        <v>1.046</v>
      </c>
      <c r="I630" s="195"/>
      <c r="J630" s="196">
        <f>ROUND(I630*H630,0)</f>
        <v>0</v>
      </c>
      <c r="K630" s="192" t="s">
        <v>160</v>
      </c>
      <c r="L630" s="38"/>
      <c r="M630" s="197" t="s">
        <v>1</v>
      </c>
      <c r="N630" s="198" t="s">
        <v>43</v>
      </c>
      <c r="O630" s="70"/>
      <c r="P630" s="199">
        <f>O630*H630</f>
        <v>0</v>
      </c>
      <c r="Q630" s="199">
        <v>0</v>
      </c>
      <c r="R630" s="199">
        <f>Q630*H630</f>
        <v>0</v>
      </c>
      <c r="S630" s="199">
        <v>0</v>
      </c>
      <c r="T630" s="200">
        <f>S630*H630</f>
        <v>0</v>
      </c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R630" s="201" t="s">
        <v>238</v>
      </c>
      <c r="AT630" s="201" t="s">
        <v>156</v>
      </c>
      <c r="AU630" s="201" t="s">
        <v>87</v>
      </c>
      <c r="AY630" s="16" t="s">
        <v>154</v>
      </c>
      <c r="BE630" s="202">
        <f>IF(N630="základní",J630,0)</f>
        <v>0</v>
      </c>
      <c r="BF630" s="202">
        <f>IF(N630="snížená",J630,0)</f>
        <v>0</v>
      </c>
      <c r="BG630" s="202">
        <f>IF(N630="zákl. přenesená",J630,0)</f>
        <v>0</v>
      </c>
      <c r="BH630" s="202">
        <f>IF(N630="sníž. přenesená",J630,0)</f>
        <v>0</v>
      </c>
      <c r="BI630" s="202">
        <f>IF(N630="nulová",J630,0)</f>
        <v>0</v>
      </c>
      <c r="BJ630" s="16" t="s">
        <v>87</v>
      </c>
      <c r="BK630" s="202">
        <f>ROUND(I630*H630,0)</f>
        <v>0</v>
      </c>
      <c r="BL630" s="16" t="s">
        <v>238</v>
      </c>
      <c r="BM630" s="201" t="s">
        <v>1043</v>
      </c>
    </row>
    <row r="631" spans="1:65" s="12" customFormat="1" ht="22.9" customHeight="1">
      <c r="B631" s="174"/>
      <c r="C631" s="175"/>
      <c r="D631" s="176" t="s">
        <v>76</v>
      </c>
      <c r="E631" s="188" t="s">
        <v>1044</v>
      </c>
      <c r="F631" s="188" t="s">
        <v>1045</v>
      </c>
      <c r="G631" s="175"/>
      <c r="H631" s="175"/>
      <c r="I631" s="178"/>
      <c r="J631" s="189">
        <f>BK631</f>
        <v>0</v>
      </c>
      <c r="K631" s="175"/>
      <c r="L631" s="180"/>
      <c r="M631" s="181"/>
      <c r="N631" s="182"/>
      <c r="O631" s="182"/>
      <c r="P631" s="183">
        <f>SUM(P632:P660)</f>
        <v>0</v>
      </c>
      <c r="Q631" s="182"/>
      <c r="R631" s="183">
        <f>SUM(R632:R660)</f>
        <v>2.4950654199999995</v>
      </c>
      <c r="S631" s="182"/>
      <c r="T631" s="184">
        <f>SUM(T632:T660)</f>
        <v>0</v>
      </c>
      <c r="AR631" s="185" t="s">
        <v>87</v>
      </c>
      <c r="AT631" s="186" t="s">
        <v>76</v>
      </c>
      <c r="AU631" s="186" t="s">
        <v>8</v>
      </c>
      <c r="AY631" s="185" t="s">
        <v>154</v>
      </c>
      <c r="BK631" s="187">
        <f>SUM(BK632:BK660)</f>
        <v>0</v>
      </c>
    </row>
    <row r="632" spans="1:65" s="2" customFormat="1" ht="16.5" customHeight="1">
      <c r="A632" s="33"/>
      <c r="B632" s="34"/>
      <c r="C632" s="190" t="s">
        <v>1080</v>
      </c>
      <c r="D632" s="190" t="s">
        <v>156</v>
      </c>
      <c r="E632" s="191" t="s">
        <v>1047</v>
      </c>
      <c r="F632" s="192" t="s">
        <v>1048</v>
      </c>
      <c r="G632" s="193" t="s">
        <v>198</v>
      </c>
      <c r="H632" s="194">
        <v>77.424000000000007</v>
      </c>
      <c r="I632" s="195"/>
      <c r="J632" s="196">
        <f>ROUND(I632*H632,0)</f>
        <v>0</v>
      </c>
      <c r="K632" s="192" t="s">
        <v>160</v>
      </c>
      <c r="L632" s="38"/>
      <c r="M632" s="197" t="s">
        <v>1</v>
      </c>
      <c r="N632" s="198" t="s">
        <v>43</v>
      </c>
      <c r="O632" s="70"/>
      <c r="P632" s="199">
        <f>O632*H632</f>
        <v>0</v>
      </c>
      <c r="Q632" s="199">
        <v>2.9999999999999997E-4</v>
      </c>
      <c r="R632" s="199">
        <f>Q632*H632</f>
        <v>2.32272E-2</v>
      </c>
      <c r="S632" s="199">
        <v>0</v>
      </c>
      <c r="T632" s="200">
        <f>S632*H632</f>
        <v>0</v>
      </c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R632" s="201" t="s">
        <v>238</v>
      </c>
      <c r="AT632" s="201" t="s">
        <v>156</v>
      </c>
      <c r="AU632" s="201" t="s">
        <v>87</v>
      </c>
      <c r="AY632" s="16" t="s">
        <v>154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16" t="s">
        <v>87</v>
      </c>
      <c r="BK632" s="202">
        <f>ROUND(I632*H632,0)</f>
        <v>0</v>
      </c>
      <c r="BL632" s="16" t="s">
        <v>238</v>
      </c>
      <c r="BM632" s="201" t="s">
        <v>1049</v>
      </c>
    </row>
    <row r="633" spans="1:65" s="13" customFormat="1" ht="11.25">
      <c r="B633" s="203"/>
      <c r="C633" s="204"/>
      <c r="D633" s="205" t="s">
        <v>163</v>
      </c>
      <c r="E633" s="206" t="s">
        <v>1</v>
      </c>
      <c r="F633" s="207" t="s">
        <v>1050</v>
      </c>
      <c r="G633" s="204"/>
      <c r="H633" s="208">
        <v>67.823999999999998</v>
      </c>
      <c r="I633" s="209"/>
      <c r="J633" s="204"/>
      <c r="K633" s="204"/>
      <c r="L633" s="210"/>
      <c r="M633" s="211"/>
      <c r="N633" s="212"/>
      <c r="O633" s="212"/>
      <c r="P633" s="212"/>
      <c r="Q633" s="212"/>
      <c r="R633" s="212"/>
      <c r="S633" s="212"/>
      <c r="T633" s="213"/>
      <c r="AT633" s="214" t="s">
        <v>163</v>
      </c>
      <c r="AU633" s="214" t="s">
        <v>87</v>
      </c>
      <c r="AV633" s="13" t="s">
        <v>87</v>
      </c>
      <c r="AW633" s="13" t="s">
        <v>33</v>
      </c>
      <c r="AX633" s="13" t="s">
        <v>77</v>
      </c>
      <c r="AY633" s="214" t="s">
        <v>154</v>
      </c>
    </row>
    <row r="634" spans="1:65" s="13" customFormat="1" ht="11.25">
      <c r="B634" s="203"/>
      <c r="C634" s="204"/>
      <c r="D634" s="205" t="s">
        <v>163</v>
      </c>
      <c r="E634" s="206" t="s">
        <v>1</v>
      </c>
      <c r="F634" s="207" t="s">
        <v>1051</v>
      </c>
      <c r="G634" s="204"/>
      <c r="H634" s="208">
        <v>9.6</v>
      </c>
      <c r="I634" s="209"/>
      <c r="J634" s="204"/>
      <c r="K634" s="204"/>
      <c r="L634" s="210"/>
      <c r="M634" s="211"/>
      <c r="N634" s="212"/>
      <c r="O634" s="212"/>
      <c r="P634" s="212"/>
      <c r="Q634" s="212"/>
      <c r="R634" s="212"/>
      <c r="S634" s="212"/>
      <c r="T634" s="213"/>
      <c r="AT634" s="214" t="s">
        <v>163</v>
      </c>
      <c r="AU634" s="214" t="s">
        <v>87</v>
      </c>
      <c r="AV634" s="13" t="s">
        <v>87</v>
      </c>
      <c r="AW634" s="13" t="s">
        <v>33</v>
      </c>
      <c r="AX634" s="13" t="s">
        <v>77</v>
      </c>
      <c r="AY634" s="214" t="s">
        <v>154</v>
      </c>
    </row>
    <row r="635" spans="1:65" s="2" customFormat="1" ht="16.5" customHeight="1">
      <c r="A635" s="33"/>
      <c r="B635" s="34"/>
      <c r="C635" s="190" t="s">
        <v>1084</v>
      </c>
      <c r="D635" s="190" t="s">
        <v>156</v>
      </c>
      <c r="E635" s="191" t="s">
        <v>1053</v>
      </c>
      <c r="F635" s="192" t="s">
        <v>1054</v>
      </c>
      <c r="G635" s="193" t="s">
        <v>224</v>
      </c>
      <c r="H635" s="194">
        <v>48.96</v>
      </c>
      <c r="I635" s="195"/>
      <c r="J635" s="196">
        <f>ROUND(I635*H635,0)</f>
        <v>0</v>
      </c>
      <c r="K635" s="192" t="s">
        <v>160</v>
      </c>
      <c r="L635" s="38"/>
      <c r="M635" s="197" t="s">
        <v>1</v>
      </c>
      <c r="N635" s="198" t="s">
        <v>43</v>
      </c>
      <c r="O635" s="70"/>
      <c r="P635" s="199">
        <f>O635*H635</f>
        <v>0</v>
      </c>
      <c r="Q635" s="199">
        <v>3.4000000000000002E-4</v>
      </c>
      <c r="R635" s="199">
        <f>Q635*H635</f>
        <v>1.6646400000000002E-2</v>
      </c>
      <c r="S635" s="199">
        <v>0</v>
      </c>
      <c r="T635" s="200">
        <f>S635*H635</f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201" t="s">
        <v>238</v>
      </c>
      <c r="AT635" s="201" t="s">
        <v>156</v>
      </c>
      <c r="AU635" s="201" t="s">
        <v>87</v>
      </c>
      <c r="AY635" s="16" t="s">
        <v>154</v>
      </c>
      <c r="BE635" s="202">
        <f>IF(N635="základní",J635,0)</f>
        <v>0</v>
      </c>
      <c r="BF635" s="202">
        <f>IF(N635="snížená",J635,0)</f>
        <v>0</v>
      </c>
      <c r="BG635" s="202">
        <f>IF(N635="zákl. přenesená",J635,0)</f>
        <v>0</v>
      </c>
      <c r="BH635" s="202">
        <f>IF(N635="sníž. přenesená",J635,0)</f>
        <v>0</v>
      </c>
      <c r="BI635" s="202">
        <f>IF(N635="nulová",J635,0)</f>
        <v>0</v>
      </c>
      <c r="BJ635" s="16" t="s">
        <v>87</v>
      </c>
      <c r="BK635" s="202">
        <f>ROUND(I635*H635,0)</f>
        <v>0</v>
      </c>
      <c r="BL635" s="16" t="s">
        <v>238</v>
      </c>
      <c r="BM635" s="201" t="s">
        <v>1055</v>
      </c>
    </row>
    <row r="636" spans="1:65" s="13" customFormat="1" ht="11.25">
      <c r="B636" s="203"/>
      <c r="C636" s="204"/>
      <c r="D636" s="205" t="s">
        <v>163</v>
      </c>
      <c r="E636" s="206" t="s">
        <v>1</v>
      </c>
      <c r="F636" s="207" t="s">
        <v>1056</v>
      </c>
      <c r="G636" s="204"/>
      <c r="H636" s="208">
        <v>48.96</v>
      </c>
      <c r="I636" s="209"/>
      <c r="J636" s="204"/>
      <c r="K636" s="204"/>
      <c r="L636" s="210"/>
      <c r="M636" s="211"/>
      <c r="N636" s="212"/>
      <c r="O636" s="212"/>
      <c r="P636" s="212"/>
      <c r="Q636" s="212"/>
      <c r="R636" s="212"/>
      <c r="S636" s="212"/>
      <c r="T636" s="213"/>
      <c r="AT636" s="214" t="s">
        <v>163</v>
      </c>
      <c r="AU636" s="214" t="s">
        <v>87</v>
      </c>
      <c r="AV636" s="13" t="s">
        <v>87</v>
      </c>
      <c r="AW636" s="13" t="s">
        <v>33</v>
      </c>
      <c r="AX636" s="13" t="s">
        <v>77</v>
      </c>
      <c r="AY636" s="214" t="s">
        <v>154</v>
      </c>
    </row>
    <row r="637" spans="1:65" s="2" customFormat="1" ht="16.5" customHeight="1">
      <c r="A637" s="33"/>
      <c r="B637" s="34"/>
      <c r="C637" s="215" t="s">
        <v>1089</v>
      </c>
      <c r="D637" s="215" t="s">
        <v>270</v>
      </c>
      <c r="E637" s="216" t="s">
        <v>1058</v>
      </c>
      <c r="F637" s="217" t="s">
        <v>1059</v>
      </c>
      <c r="G637" s="218" t="s">
        <v>224</v>
      </c>
      <c r="H637" s="219">
        <v>53.856000000000002</v>
      </c>
      <c r="I637" s="220"/>
      <c r="J637" s="221">
        <f>ROUND(I637*H637,0)</f>
        <v>0</v>
      </c>
      <c r="K637" s="217" t="s">
        <v>160</v>
      </c>
      <c r="L637" s="222"/>
      <c r="M637" s="223" t="s">
        <v>1</v>
      </c>
      <c r="N637" s="224" t="s">
        <v>43</v>
      </c>
      <c r="O637" s="70"/>
      <c r="P637" s="199">
        <f>O637*H637</f>
        <v>0</v>
      </c>
      <c r="Q637" s="199">
        <v>1.1199999999999999E-3</v>
      </c>
      <c r="R637" s="199">
        <f>Q637*H637</f>
        <v>6.0318719999999999E-2</v>
      </c>
      <c r="S637" s="199">
        <v>0</v>
      </c>
      <c r="T637" s="200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201" t="s">
        <v>324</v>
      </c>
      <c r="AT637" s="201" t="s">
        <v>270</v>
      </c>
      <c r="AU637" s="201" t="s">
        <v>87</v>
      </c>
      <c r="AY637" s="16" t="s">
        <v>154</v>
      </c>
      <c r="BE637" s="202">
        <f>IF(N637="základní",J637,0)</f>
        <v>0</v>
      </c>
      <c r="BF637" s="202">
        <f>IF(N637="snížená",J637,0)</f>
        <v>0</v>
      </c>
      <c r="BG637" s="202">
        <f>IF(N637="zákl. přenesená",J637,0)</f>
        <v>0</v>
      </c>
      <c r="BH637" s="202">
        <f>IF(N637="sníž. přenesená",J637,0)</f>
        <v>0</v>
      </c>
      <c r="BI637" s="202">
        <f>IF(N637="nulová",J637,0)</f>
        <v>0</v>
      </c>
      <c r="BJ637" s="16" t="s">
        <v>87</v>
      </c>
      <c r="BK637" s="202">
        <f>ROUND(I637*H637,0)</f>
        <v>0</v>
      </c>
      <c r="BL637" s="16" t="s">
        <v>238</v>
      </c>
      <c r="BM637" s="201" t="s">
        <v>1060</v>
      </c>
    </row>
    <row r="638" spans="1:65" s="13" customFormat="1" ht="11.25">
      <c r="B638" s="203"/>
      <c r="C638" s="204"/>
      <c r="D638" s="205" t="s">
        <v>163</v>
      </c>
      <c r="E638" s="206" t="s">
        <v>1</v>
      </c>
      <c r="F638" s="207" t="s">
        <v>450</v>
      </c>
      <c r="G638" s="204"/>
      <c r="H638" s="208">
        <v>53.856000000000002</v>
      </c>
      <c r="I638" s="209"/>
      <c r="J638" s="204"/>
      <c r="K638" s="204"/>
      <c r="L638" s="210"/>
      <c r="M638" s="211"/>
      <c r="N638" s="212"/>
      <c r="O638" s="212"/>
      <c r="P638" s="212"/>
      <c r="Q638" s="212"/>
      <c r="R638" s="212"/>
      <c r="S638" s="212"/>
      <c r="T638" s="213"/>
      <c r="AT638" s="214" t="s">
        <v>163</v>
      </c>
      <c r="AU638" s="214" t="s">
        <v>87</v>
      </c>
      <c r="AV638" s="13" t="s">
        <v>87</v>
      </c>
      <c r="AW638" s="13" t="s">
        <v>33</v>
      </c>
      <c r="AX638" s="13" t="s">
        <v>77</v>
      </c>
      <c r="AY638" s="214" t="s">
        <v>154</v>
      </c>
    </row>
    <row r="639" spans="1:65" s="2" customFormat="1" ht="16.5" customHeight="1">
      <c r="A639" s="33"/>
      <c r="B639" s="34"/>
      <c r="C639" s="190" t="s">
        <v>1093</v>
      </c>
      <c r="D639" s="190" t="s">
        <v>156</v>
      </c>
      <c r="E639" s="191" t="s">
        <v>1062</v>
      </c>
      <c r="F639" s="192" t="s">
        <v>1063</v>
      </c>
      <c r="G639" s="193" t="s">
        <v>224</v>
      </c>
      <c r="H639" s="194">
        <v>96</v>
      </c>
      <c r="I639" s="195"/>
      <c r="J639" s="196">
        <f>ROUND(I639*H639,0)</f>
        <v>0</v>
      </c>
      <c r="K639" s="192" t="s">
        <v>160</v>
      </c>
      <c r="L639" s="38"/>
      <c r="M639" s="197" t="s">
        <v>1</v>
      </c>
      <c r="N639" s="198" t="s">
        <v>43</v>
      </c>
      <c r="O639" s="70"/>
      <c r="P639" s="199">
        <f>O639*H639</f>
        <v>0</v>
      </c>
      <c r="Q639" s="199">
        <v>5.8E-4</v>
      </c>
      <c r="R639" s="199">
        <f>Q639*H639</f>
        <v>5.568E-2</v>
      </c>
      <c r="S639" s="199">
        <v>0</v>
      </c>
      <c r="T639" s="200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201" t="s">
        <v>238</v>
      </c>
      <c r="AT639" s="201" t="s">
        <v>156</v>
      </c>
      <c r="AU639" s="201" t="s">
        <v>87</v>
      </c>
      <c r="AY639" s="16" t="s">
        <v>154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16" t="s">
        <v>87</v>
      </c>
      <c r="BK639" s="202">
        <f>ROUND(I639*H639,0)</f>
        <v>0</v>
      </c>
      <c r="BL639" s="16" t="s">
        <v>238</v>
      </c>
      <c r="BM639" s="201" t="s">
        <v>1064</v>
      </c>
    </row>
    <row r="640" spans="1:65" s="13" customFormat="1" ht="11.25">
      <c r="B640" s="203"/>
      <c r="C640" s="204"/>
      <c r="D640" s="205" t="s">
        <v>163</v>
      </c>
      <c r="E640" s="206" t="s">
        <v>1</v>
      </c>
      <c r="F640" s="207" t="s">
        <v>1065</v>
      </c>
      <c r="G640" s="204"/>
      <c r="H640" s="208">
        <v>96</v>
      </c>
      <c r="I640" s="209"/>
      <c r="J640" s="204"/>
      <c r="K640" s="204"/>
      <c r="L640" s="210"/>
      <c r="M640" s="211"/>
      <c r="N640" s="212"/>
      <c r="O640" s="212"/>
      <c r="P640" s="212"/>
      <c r="Q640" s="212"/>
      <c r="R640" s="212"/>
      <c r="S640" s="212"/>
      <c r="T640" s="213"/>
      <c r="AT640" s="214" t="s">
        <v>163</v>
      </c>
      <c r="AU640" s="214" t="s">
        <v>87</v>
      </c>
      <c r="AV640" s="13" t="s">
        <v>87</v>
      </c>
      <c r="AW640" s="13" t="s">
        <v>33</v>
      </c>
      <c r="AX640" s="13" t="s">
        <v>77</v>
      </c>
      <c r="AY640" s="214" t="s">
        <v>154</v>
      </c>
    </row>
    <row r="641" spans="1:65" s="2" customFormat="1" ht="16.5" customHeight="1">
      <c r="A641" s="33"/>
      <c r="B641" s="34"/>
      <c r="C641" s="190" t="s">
        <v>1098</v>
      </c>
      <c r="D641" s="190" t="s">
        <v>156</v>
      </c>
      <c r="E641" s="191" t="s">
        <v>1067</v>
      </c>
      <c r="F641" s="192" t="s">
        <v>1068</v>
      </c>
      <c r="G641" s="193" t="s">
        <v>198</v>
      </c>
      <c r="H641" s="194">
        <v>70.762</v>
      </c>
      <c r="I641" s="195"/>
      <c r="J641" s="196">
        <f>ROUND(I641*H641,0)</f>
        <v>0</v>
      </c>
      <c r="K641" s="192" t="s">
        <v>160</v>
      </c>
      <c r="L641" s="38"/>
      <c r="M641" s="197" t="s">
        <v>1</v>
      </c>
      <c r="N641" s="198" t="s">
        <v>43</v>
      </c>
      <c r="O641" s="70"/>
      <c r="P641" s="199">
        <f>O641*H641</f>
        <v>0</v>
      </c>
      <c r="Q641" s="199">
        <v>6.3499999999999997E-3</v>
      </c>
      <c r="R641" s="199">
        <f>Q641*H641</f>
        <v>0.44933869999999998</v>
      </c>
      <c r="S641" s="199">
        <v>0</v>
      </c>
      <c r="T641" s="200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201" t="s">
        <v>238</v>
      </c>
      <c r="AT641" s="201" t="s">
        <v>156</v>
      </c>
      <c r="AU641" s="201" t="s">
        <v>87</v>
      </c>
      <c r="AY641" s="16" t="s">
        <v>154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16" t="s">
        <v>87</v>
      </c>
      <c r="BK641" s="202">
        <f>ROUND(I641*H641,0)</f>
        <v>0</v>
      </c>
      <c r="BL641" s="16" t="s">
        <v>238</v>
      </c>
      <c r="BM641" s="201" t="s">
        <v>1069</v>
      </c>
    </row>
    <row r="642" spans="1:65" s="13" customFormat="1" ht="11.25">
      <c r="B642" s="203"/>
      <c r="C642" s="204"/>
      <c r="D642" s="205" t="s">
        <v>163</v>
      </c>
      <c r="E642" s="206" t="s">
        <v>1</v>
      </c>
      <c r="F642" s="207" t="s">
        <v>1070</v>
      </c>
      <c r="G642" s="204"/>
      <c r="H642" s="208">
        <v>70.762</v>
      </c>
      <c r="I642" s="209"/>
      <c r="J642" s="204"/>
      <c r="K642" s="204"/>
      <c r="L642" s="210"/>
      <c r="M642" s="211"/>
      <c r="N642" s="212"/>
      <c r="O642" s="212"/>
      <c r="P642" s="212"/>
      <c r="Q642" s="212"/>
      <c r="R642" s="212"/>
      <c r="S642" s="212"/>
      <c r="T642" s="213"/>
      <c r="AT642" s="214" t="s">
        <v>163</v>
      </c>
      <c r="AU642" s="214" t="s">
        <v>87</v>
      </c>
      <c r="AV642" s="13" t="s">
        <v>87</v>
      </c>
      <c r="AW642" s="13" t="s">
        <v>33</v>
      </c>
      <c r="AX642" s="13" t="s">
        <v>77</v>
      </c>
      <c r="AY642" s="214" t="s">
        <v>154</v>
      </c>
    </row>
    <row r="643" spans="1:65" s="2" customFormat="1" ht="21.75" customHeight="1">
      <c r="A643" s="33"/>
      <c r="B643" s="34"/>
      <c r="C643" s="215" t="s">
        <v>1102</v>
      </c>
      <c r="D643" s="215" t="s">
        <v>270</v>
      </c>
      <c r="E643" s="216" t="s">
        <v>1072</v>
      </c>
      <c r="F643" s="217" t="s">
        <v>1073</v>
      </c>
      <c r="G643" s="218" t="s">
        <v>198</v>
      </c>
      <c r="H643" s="219">
        <v>88.397999999999996</v>
      </c>
      <c r="I643" s="220"/>
      <c r="J643" s="221">
        <f>ROUND(I643*H643,0)</f>
        <v>0</v>
      </c>
      <c r="K643" s="217" t="s">
        <v>160</v>
      </c>
      <c r="L643" s="222"/>
      <c r="M643" s="223" t="s">
        <v>1</v>
      </c>
      <c r="N643" s="224" t="s">
        <v>43</v>
      </c>
      <c r="O643" s="70"/>
      <c r="P643" s="199">
        <f>O643*H643</f>
        <v>0</v>
      </c>
      <c r="Q643" s="199">
        <v>1.9199999999999998E-2</v>
      </c>
      <c r="R643" s="199">
        <f>Q643*H643</f>
        <v>1.6972415999999997</v>
      </c>
      <c r="S643" s="199">
        <v>0</v>
      </c>
      <c r="T643" s="200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201" t="s">
        <v>324</v>
      </c>
      <c r="AT643" s="201" t="s">
        <v>270</v>
      </c>
      <c r="AU643" s="201" t="s">
        <v>87</v>
      </c>
      <c r="AY643" s="16" t="s">
        <v>154</v>
      </c>
      <c r="BE643" s="202">
        <f>IF(N643="základní",J643,0)</f>
        <v>0</v>
      </c>
      <c r="BF643" s="202">
        <f>IF(N643="snížená",J643,0)</f>
        <v>0</v>
      </c>
      <c r="BG643" s="202">
        <f>IF(N643="zákl. přenesená",J643,0)</f>
        <v>0</v>
      </c>
      <c r="BH643" s="202">
        <f>IF(N643="sníž. přenesená",J643,0)</f>
        <v>0</v>
      </c>
      <c r="BI643" s="202">
        <f>IF(N643="nulová",J643,0)</f>
        <v>0</v>
      </c>
      <c r="BJ643" s="16" t="s">
        <v>87</v>
      </c>
      <c r="BK643" s="202">
        <f>ROUND(I643*H643,0)</f>
        <v>0</v>
      </c>
      <c r="BL643" s="16" t="s">
        <v>238</v>
      </c>
      <c r="BM643" s="201" t="s">
        <v>1074</v>
      </c>
    </row>
    <row r="644" spans="1:65" s="13" customFormat="1" ht="11.25">
      <c r="B644" s="203"/>
      <c r="C644" s="204"/>
      <c r="D644" s="205" t="s">
        <v>163</v>
      </c>
      <c r="E644" s="206" t="s">
        <v>1</v>
      </c>
      <c r="F644" s="207" t="s">
        <v>1075</v>
      </c>
      <c r="G644" s="204"/>
      <c r="H644" s="208">
        <v>88.397999999999996</v>
      </c>
      <c r="I644" s="209"/>
      <c r="J644" s="204"/>
      <c r="K644" s="204"/>
      <c r="L644" s="210"/>
      <c r="M644" s="211"/>
      <c r="N644" s="212"/>
      <c r="O644" s="212"/>
      <c r="P644" s="212"/>
      <c r="Q644" s="212"/>
      <c r="R644" s="212"/>
      <c r="S644" s="212"/>
      <c r="T644" s="213"/>
      <c r="AT644" s="214" t="s">
        <v>163</v>
      </c>
      <c r="AU644" s="214" t="s">
        <v>87</v>
      </c>
      <c r="AV644" s="13" t="s">
        <v>87</v>
      </c>
      <c r="AW644" s="13" t="s">
        <v>33</v>
      </c>
      <c r="AX644" s="13" t="s">
        <v>77</v>
      </c>
      <c r="AY644" s="214" t="s">
        <v>154</v>
      </c>
    </row>
    <row r="645" spans="1:65" s="2" customFormat="1" ht="16.5" customHeight="1">
      <c r="A645" s="33"/>
      <c r="B645" s="34"/>
      <c r="C645" s="190" t="s">
        <v>1107</v>
      </c>
      <c r="D645" s="190" t="s">
        <v>156</v>
      </c>
      <c r="E645" s="191" t="s">
        <v>1077</v>
      </c>
      <c r="F645" s="192" t="s">
        <v>1078</v>
      </c>
      <c r="G645" s="193" t="s">
        <v>198</v>
      </c>
      <c r="H645" s="194">
        <v>70.762</v>
      </c>
      <c r="I645" s="195"/>
      <c r="J645" s="196">
        <f>ROUND(I645*H645,0)</f>
        <v>0</v>
      </c>
      <c r="K645" s="192" t="s">
        <v>160</v>
      </c>
      <c r="L645" s="38"/>
      <c r="M645" s="197" t="s">
        <v>1</v>
      </c>
      <c r="N645" s="198" t="s">
        <v>43</v>
      </c>
      <c r="O645" s="70"/>
      <c r="P645" s="199">
        <f>O645*H645</f>
        <v>0</v>
      </c>
      <c r="Q645" s="199">
        <v>0</v>
      </c>
      <c r="R645" s="199">
        <f>Q645*H645</f>
        <v>0</v>
      </c>
      <c r="S645" s="199">
        <v>0</v>
      </c>
      <c r="T645" s="200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201" t="s">
        <v>238</v>
      </c>
      <c r="AT645" s="201" t="s">
        <v>156</v>
      </c>
      <c r="AU645" s="201" t="s">
        <v>87</v>
      </c>
      <c r="AY645" s="16" t="s">
        <v>154</v>
      </c>
      <c r="BE645" s="202">
        <f>IF(N645="základní",J645,0)</f>
        <v>0</v>
      </c>
      <c r="BF645" s="202">
        <f>IF(N645="snížená",J645,0)</f>
        <v>0</v>
      </c>
      <c r="BG645" s="202">
        <f>IF(N645="zákl. přenesená",J645,0)</f>
        <v>0</v>
      </c>
      <c r="BH645" s="202">
        <f>IF(N645="sníž. přenesená",J645,0)</f>
        <v>0</v>
      </c>
      <c r="BI645" s="202">
        <f>IF(N645="nulová",J645,0)</f>
        <v>0</v>
      </c>
      <c r="BJ645" s="16" t="s">
        <v>87</v>
      </c>
      <c r="BK645" s="202">
        <f>ROUND(I645*H645,0)</f>
        <v>0</v>
      </c>
      <c r="BL645" s="16" t="s">
        <v>238</v>
      </c>
      <c r="BM645" s="201" t="s">
        <v>1079</v>
      </c>
    </row>
    <row r="646" spans="1:65" s="2" customFormat="1" ht="16.5" customHeight="1">
      <c r="A646" s="33"/>
      <c r="B646" s="34"/>
      <c r="C646" s="190" t="s">
        <v>1111</v>
      </c>
      <c r="D646" s="190" t="s">
        <v>156</v>
      </c>
      <c r="E646" s="191" t="s">
        <v>1081</v>
      </c>
      <c r="F646" s="192" t="s">
        <v>1082</v>
      </c>
      <c r="G646" s="193" t="s">
        <v>198</v>
      </c>
      <c r="H646" s="194">
        <v>77.424000000000007</v>
      </c>
      <c r="I646" s="195"/>
      <c r="J646" s="196">
        <f>ROUND(I646*H646,0)</f>
        <v>0</v>
      </c>
      <c r="K646" s="192" t="s">
        <v>160</v>
      </c>
      <c r="L646" s="38"/>
      <c r="M646" s="197" t="s">
        <v>1</v>
      </c>
      <c r="N646" s="198" t="s">
        <v>43</v>
      </c>
      <c r="O646" s="70"/>
      <c r="P646" s="199">
        <f>O646*H646</f>
        <v>0</v>
      </c>
      <c r="Q646" s="199">
        <v>1.5E-3</v>
      </c>
      <c r="R646" s="199">
        <f>Q646*H646</f>
        <v>0.11613600000000002</v>
      </c>
      <c r="S646" s="199">
        <v>0</v>
      </c>
      <c r="T646" s="200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201" t="s">
        <v>238</v>
      </c>
      <c r="AT646" s="201" t="s">
        <v>156</v>
      </c>
      <c r="AU646" s="201" t="s">
        <v>87</v>
      </c>
      <c r="AY646" s="16" t="s">
        <v>154</v>
      </c>
      <c r="BE646" s="202">
        <f>IF(N646="základní",J646,0)</f>
        <v>0</v>
      </c>
      <c r="BF646" s="202">
        <f>IF(N646="snížená",J646,0)</f>
        <v>0</v>
      </c>
      <c r="BG646" s="202">
        <f>IF(N646="zákl. přenesená",J646,0)</f>
        <v>0</v>
      </c>
      <c r="BH646" s="202">
        <f>IF(N646="sníž. přenesená",J646,0)</f>
        <v>0</v>
      </c>
      <c r="BI646" s="202">
        <f>IF(N646="nulová",J646,0)</f>
        <v>0</v>
      </c>
      <c r="BJ646" s="16" t="s">
        <v>87</v>
      </c>
      <c r="BK646" s="202">
        <f>ROUND(I646*H646,0)</f>
        <v>0</v>
      </c>
      <c r="BL646" s="16" t="s">
        <v>238</v>
      </c>
      <c r="BM646" s="201" t="s">
        <v>1083</v>
      </c>
    </row>
    <row r="647" spans="1:65" s="13" customFormat="1" ht="11.25">
      <c r="B647" s="203"/>
      <c r="C647" s="204"/>
      <c r="D647" s="205" t="s">
        <v>163</v>
      </c>
      <c r="E647" s="206" t="s">
        <v>1</v>
      </c>
      <c r="F647" s="207" t="s">
        <v>1050</v>
      </c>
      <c r="G647" s="204"/>
      <c r="H647" s="208">
        <v>67.823999999999998</v>
      </c>
      <c r="I647" s="209"/>
      <c r="J647" s="204"/>
      <c r="K647" s="204"/>
      <c r="L647" s="210"/>
      <c r="M647" s="211"/>
      <c r="N647" s="212"/>
      <c r="O647" s="212"/>
      <c r="P647" s="212"/>
      <c r="Q647" s="212"/>
      <c r="R647" s="212"/>
      <c r="S647" s="212"/>
      <c r="T647" s="213"/>
      <c r="AT647" s="214" t="s">
        <v>163</v>
      </c>
      <c r="AU647" s="214" t="s">
        <v>87</v>
      </c>
      <c r="AV647" s="13" t="s">
        <v>87</v>
      </c>
      <c r="AW647" s="13" t="s">
        <v>33</v>
      </c>
      <c r="AX647" s="13" t="s">
        <v>77</v>
      </c>
      <c r="AY647" s="214" t="s">
        <v>154</v>
      </c>
    </row>
    <row r="648" spans="1:65" s="13" customFormat="1" ht="11.25">
      <c r="B648" s="203"/>
      <c r="C648" s="204"/>
      <c r="D648" s="205" t="s">
        <v>163</v>
      </c>
      <c r="E648" s="206" t="s">
        <v>1</v>
      </c>
      <c r="F648" s="207" t="s">
        <v>1051</v>
      </c>
      <c r="G648" s="204"/>
      <c r="H648" s="208">
        <v>9.6</v>
      </c>
      <c r="I648" s="209"/>
      <c r="J648" s="204"/>
      <c r="K648" s="204"/>
      <c r="L648" s="210"/>
      <c r="M648" s="211"/>
      <c r="N648" s="212"/>
      <c r="O648" s="212"/>
      <c r="P648" s="212"/>
      <c r="Q648" s="212"/>
      <c r="R648" s="212"/>
      <c r="S648" s="212"/>
      <c r="T648" s="213"/>
      <c r="AT648" s="214" t="s">
        <v>163</v>
      </c>
      <c r="AU648" s="214" t="s">
        <v>87</v>
      </c>
      <c r="AV648" s="13" t="s">
        <v>87</v>
      </c>
      <c r="AW648" s="13" t="s">
        <v>33</v>
      </c>
      <c r="AX648" s="13" t="s">
        <v>77</v>
      </c>
      <c r="AY648" s="214" t="s">
        <v>154</v>
      </c>
    </row>
    <row r="649" spans="1:65" s="2" customFormat="1" ht="16.5" customHeight="1">
      <c r="A649" s="33"/>
      <c r="B649" s="34"/>
      <c r="C649" s="190" t="s">
        <v>1117</v>
      </c>
      <c r="D649" s="190" t="s">
        <v>156</v>
      </c>
      <c r="E649" s="191" t="s">
        <v>1085</v>
      </c>
      <c r="F649" s="192" t="s">
        <v>1086</v>
      </c>
      <c r="G649" s="193" t="s">
        <v>224</v>
      </c>
      <c r="H649" s="194">
        <v>96</v>
      </c>
      <c r="I649" s="195"/>
      <c r="J649" s="196">
        <f>ROUND(I649*H649,0)</f>
        <v>0</v>
      </c>
      <c r="K649" s="192" t="s">
        <v>1</v>
      </c>
      <c r="L649" s="38"/>
      <c r="M649" s="197" t="s">
        <v>1</v>
      </c>
      <c r="N649" s="198" t="s">
        <v>43</v>
      </c>
      <c r="O649" s="70"/>
      <c r="P649" s="199">
        <f>O649*H649</f>
        <v>0</v>
      </c>
      <c r="Q649" s="199">
        <v>1.2E-4</v>
      </c>
      <c r="R649" s="199">
        <f>Q649*H649</f>
        <v>1.1520000000000001E-2</v>
      </c>
      <c r="S649" s="199">
        <v>0</v>
      </c>
      <c r="T649" s="200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201" t="s">
        <v>238</v>
      </c>
      <c r="AT649" s="201" t="s">
        <v>156</v>
      </c>
      <c r="AU649" s="201" t="s">
        <v>87</v>
      </c>
      <c r="AY649" s="16" t="s">
        <v>154</v>
      </c>
      <c r="BE649" s="202">
        <f>IF(N649="základní",J649,0)</f>
        <v>0</v>
      </c>
      <c r="BF649" s="202">
        <f>IF(N649="snížená",J649,0)</f>
        <v>0</v>
      </c>
      <c r="BG649" s="202">
        <f>IF(N649="zákl. přenesená",J649,0)</f>
        <v>0</v>
      </c>
      <c r="BH649" s="202">
        <f>IF(N649="sníž. přenesená",J649,0)</f>
        <v>0</v>
      </c>
      <c r="BI649" s="202">
        <f>IF(N649="nulová",J649,0)</f>
        <v>0</v>
      </c>
      <c r="BJ649" s="16" t="s">
        <v>87</v>
      </c>
      <c r="BK649" s="202">
        <f>ROUND(I649*H649,0)</f>
        <v>0</v>
      </c>
      <c r="BL649" s="16" t="s">
        <v>238</v>
      </c>
      <c r="BM649" s="201" t="s">
        <v>1087</v>
      </c>
    </row>
    <row r="650" spans="1:65" s="13" customFormat="1" ht="11.25">
      <c r="B650" s="203"/>
      <c r="C650" s="204"/>
      <c r="D650" s="205" t="s">
        <v>163</v>
      </c>
      <c r="E650" s="206" t="s">
        <v>1</v>
      </c>
      <c r="F650" s="207" t="s">
        <v>1088</v>
      </c>
      <c r="G650" s="204"/>
      <c r="H650" s="208">
        <v>96</v>
      </c>
      <c r="I650" s="209"/>
      <c r="J650" s="204"/>
      <c r="K650" s="204"/>
      <c r="L650" s="210"/>
      <c r="M650" s="211"/>
      <c r="N650" s="212"/>
      <c r="O650" s="212"/>
      <c r="P650" s="212"/>
      <c r="Q650" s="212"/>
      <c r="R650" s="212"/>
      <c r="S650" s="212"/>
      <c r="T650" s="213"/>
      <c r="AT650" s="214" t="s">
        <v>163</v>
      </c>
      <c r="AU650" s="214" t="s">
        <v>87</v>
      </c>
      <c r="AV650" s="13" t="s">
        <v>87</v>
      </c>
      <c r="AW650" s="13" t="s">
        <v>33</v>
      </c>
      <c r="AX650" s="13" t="s">
        <v>77</v>
      </c>
      <c r="AY650" s="214" t="s">
        <v>154</v>
      </c>
    </row>
    <row r="651" spans="1:65" s="2" customFormat="1" ht="16.5" customHeight="1">
      <c r="A651" s="33"/>
      <c r="B651" s="34"/>
      <c r="C651" s="190" t="s">
        <v>1122</v>
      </c>
      <c r="D651" s="190" t="s">
        <v>156</v>
      </c>
      <c r="E651" s="191" t="s">
        <v>1090</v>
      </c>
      <c r="F651" s="192" t="s">
        <v>1091</v>
      </c>
      <c r="G651" s="193" t="s">
        <v>224</v>
      </c>
      <c r="H651" s="194">
        <v>96</v>
      </c>
      <c r="I651" s="195"/>
      <c r="J651" s="196">
        <f>ROUND(I651*H651,0)</f>
        <v>0</v>
      </c>
      <c r="K651" s="192" t="s">
        <v>160</v>
      </c>
      <c r="L651" s="38"/>
      <c r="M651" s="197" t="s">
        <v>1</v>
      </c>
      <c r="N651" s="198" t="s">
        <v>43</v>
      </c>
      <c r="O651" s="70"/>
      <c r="P651" s="199">
        <f>O651*H651</f>
        <v>0</v>
      </c>
      <c r="Q651" s="199">
        <v>5.0000000000000002E-5</v>
      </c>
      <c r="R651" s="199">
        <f>Q651*H651</f>
        <v>4.8000000000000004E-3</v>
      </c>
      <c r="S651" s="199">
        <v>0</v>
      </c>
      <c r="T651" s="200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201" t="s">
        <v>238</v>
      </c>
      <c r="AT651" s="201" t="s">
        <v>156</v>
      </c>
      <c r="AU651" s="201" t="s">
        <v>87</v>
      </c>
      <c r="AY651" s="16" t="s">
        <v>154</v>
      </c>
      <c r="BE651" s="202">
        <f>IF(N651="základní",J651,0)</f>
        <v>0</v>
      </c>
      <c r="BF651" s="202">
        <f>IF(N651="snížená",J651,0)</f>
        <v>0</v>
      </c>
      <c r="BG651" s="202">
        <f>IF(N651="zákl. přenesená",J651,0)</f>
        <v>0</v>
      </c>
      <c r="BH651" s="202">
        <f>IF(N651="sníž. přenesená",J651,0)</f>
        <v>0</v>
      </c>
      <c r="BI651" s="202">
        <f>IF(N651="nulová",J651,0)</f>
        <v>0</v>
      </c>
      <c r="BJ651" s="16" t="s">
        <v>87</v>
      </c>
      <c r="BK651" s="202">
        <f>ROUND(I651*H651,0)</f>
        <v>0</v>
      </c>
      <c r="BL651" s="16" t="s">
        <v>238</v>
      </c>
      <c r="BM651" s="201" t="s">
        <v>1092</v>
      </c>
    </row>
    <row r="652" spans="1:65" s="13" customFormat="1" ht="11.25">
      <c r="B652" s="203"/>
      <c r="C652" s="204"/>
      <c r="D652" s="205" t="s">
        <v>163</v>
      </c>
      <c r="E652" s="206" t="s">
        <v>1</v>
      </c>
      <c r="F652" s="207" t="s">
        <v>1088</v>
      </c>
      <c r="G652" s="204"/>
      <c r="H652" s="208">
        <v>96</v>
      </c>
      <c r="I652" s="209"/>
      <c r="J652" s="204"/>
      <c r="K652" s="204"/>
      <c r="L652" s="210"/>
      <c r="M652" s="211"/>
      <c r="N652" s="212"/>
      <c r="O652" s="212"/>
      <c r="P652" s="212"/>
      <c r="Q652" s="212"/>
      <c r="R652" s="212"/>
      <c r="S652" s="212"/>
      <c r="T652" s="213"/>
      <c r="AT652" s="214" t="s">
        <v>163</v>
      </c>
      <c r="AU652" s="214" t="s">
        <v>87</v>
      </c>
      <c r="AV652" s="13" t="s">
        <v>87</v>
      </c>
      <c r="AW652" s="13" t="s">
        <v>33</v>
      </c>
      <c r="AX652" s="13" t="s">
        <v>77</v>
      </c>
      <c r="AY652" s="214" t="s">
        <v>154</v>
      </c>
    </row>
    <row r="653" spans="1:65" s="2" customFormat="1" ht="16.5" customHeight="1">
      <c r="A653" s="33"/>
      <c r="B653" s="34"/>
      <c r="C653" s="190" t="s">
        <v>1126</v>
      </c>
      <c r="D653" s="190" t="s">
        <v>156</v>
      </c>
      <c r="E653" s="191" t="s">
        <v>1094</v>
      </c>
      <c r="F653" s="192" t="s">
        <v>1095</v>
      </c>
      <c r="G653" s="193" t="s">
        <v>219</v>
      </c>
      <c r="H653" s="194">
        <v>48</v>
      </c>
      <c r="I653" s="195"/>
      <c r="J653" s="196">
        <f>ROUND(I653*H653,0)</f>
        <v>0</v>
      </c>
      <c r="K653" s="192" t="s">
        <v>160</v>
      </c>
      <c r="L653" s="38"/>
      <c r="M653" s="197" t="s">
        <v>1</v>
      </c>
      <c r="N653" s="198" t="s">
        <v>43</v>
      </c>
      <c r="O653" s="70"/>
      <c r="P653" s="199">
        <f>O653*H653</f>
        <v>0</v>
      </c>
      <c r="Q653" s="199">
        <v>2.1000000000000001E-4</v>
      </c>
      <c r="R653" s="199">
        <f>Q653*H653</f>
        <v>1.008E-2</v>
      </c>
      <c r="S653" s="199">
        <v>0</v>
      </c>
      <c r="T653" s="200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201" t="s">
        <v>238</v>
      </c>
      <c r="AT653" s="201" t="s">
        <v>156</v>
      </c>
      <c r="AU653" s="201" t="s">
        <v>87</v>
      </c>
      <c r="AY653" s="16" t="s">
        <v>154</v>
      </c>
      <c r="BE653" s="202">
        <f>IF(N653="základní",J653,0)</f>
        <v>0</v>
      </c>
      <c r="BF653" s="202">
        <f>IF(N653="snížená",J653,0)</f>
        <v>0</v>
      </c>
      <c r="BG653" s="202">
        <f>IF(N653="zákl. přenesená",J653,0)</f>
        <v>0</v>
      </c>
      <c r="BH653" s="202">
        <f>IF(N653="sníž. přenesená",J653,0)</f>
        <v>0</v>
      </c>
      <c r="BI653" s="202">
        <f>IF(N653="nulová",J653,0)</f>
        <v>0</v>
      </c>
      <c r="BJ653" s="16" t="s">
        <v>87</v>
      </c>
      <c r="BK653" s="202">
        <f>ROUND(I653*H653,0)</f>
        <v>0</v>
      </c>
      <c r="BL653" s="16" t="s">
        <v>238</v>
      </c>
      <c r="BM653" s="201" t="s">
        <v>1096</v>
      </c>
    </row>
    <row r="654" spans="1:65" s="13" customFormat="1" ht="11.25">
      <c r="B654" s="203"/>
      <c r="C654" s="204"/>
      <c r="D654" s="205" t="s">
        <v>163</v>
      </c>
      <c r="E654" s="206" t="s">
        <v>1</v>
      </c>
      <c r="F654" s="207" t="s">
        <v>1097</v>
      </c>
      <c r="G654" s="204"/>
      <c r="H654" s="208">
        <v>48</v>
      </c>
      <c r="I654" s="209"/>
      <c r="J654" s="204"/>
      <c r="K654" s="204"/>
      <c r="L654" s="210"/>
      <c r="M654" s="211"/>
      <c r="N654" s="212"/>
      <c r="O654" s="212"/>
      <c r="P654" s="212"/>
      <c r="Q654" s="212"/>
      <c r="R654" s="212"/>
      <c r="S654" s="212"/>
      <c r="T654" s="213"/>
      <c r="AT654" s="214" t="s">
        <v>163</v>
      </c>
      <c r="AU654" s="214" t="s">
        <v>87</v>
      </c>
      <c r="AV654" s="13" t="s">
        <v>87</v>
      </c>
      <c r="AW654" s="13" t="s">
        <v>33</v>
      </c>
      <c r="AX654" s="13" t="s">
        <v>77</v>
      </c>
      <c r="AY654" s="214" t="s">
        <v>154</v>
      </c>
    </row>
    <row r="655" spans="1:65" s="2" customFormat="1" ht="16.5" customHeight="1">
      <c r="A655" s="33"/>
      <c r="B655" s="34"/>
      <c r="C655" s="190" t="s">
        <v>1131</v>
      </c>
      <c r="D655" s="190" t="s">
        <v>156</v>
      </c>
      <c r="E655" s="191" t="s">
        <v>1099</v>
      </c>
      <c r="F655" s="192" t="s">
        <v>1100</v>
      </c>
      <c r="G655" s="193" t="s">
        <v>219</v>
      </c>
      <c r="H655" s="194">
        <v>16</v>
      </c>
      <c r="I655" s="195"/>
      <c r="J655" s="196">
        <f>ROUND(I655*H655,0)</f>
        <v>0</v>
      </c>
      <c r="K655" s="192" t="s">
        <v>160</v>
      </c>
      <c r="L655" s="38"/>
      <c r="M655" s="197" t="s">
        <v>1</v>
      </c>
      <c r="N655" s="198" t="s">
        <v>43</v>
      </c>
      <c r="O655" s="70"/>
      <c r="P655" s="199">
        <f>O655*H655</f>
        <v>0</v>
      </c>
      <c r="Q655" s="199">
        <v>2.0000000000000001E-4</v>
      </c>
      <c r="R655" s="199">
        <f>Q655*H655</f>
        <v>3.2000000000000002E-3</v>
      </c>
      <c r="S655" s="199">
        <v>0</v>
      </c>
      <c r="T655" s="200">
        <f>S655*H655</f>
        <v>0</v>
      </c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R655" s="201" t="s">
        <v>238</v>
      </c>
      <c r="AT655" s="201" t="s">
        <v>156</v>
      </c>
      <c r="AU655" s="201" t="s">
        <v>87</v>
      </c>
      <c r="AY655" s="16" t="s">
        <v>154</v>
      </c>
      <c r="BE655" s="202">
        <f>IF(N655="základní",J655,0)</f>
        <v>0</v>
      </c>
      <c r="BF655" s="202">
        <f>IF(N655="snížená",J655,0)</f>
        <v>0</v>
      </c>
      <c r="BG655" s="202">
        <f>IF(N655="zákl. přenesená",J655,0)</f>
        <v>0</v>
      </c>
      <c r="BH655" s="202">
        <f>IF(N655="sníž. přenesená",J655,0)</f>
        <v>0</v>
      </c>
      <c r="BI655" s="202">
        <f>IF(N655="nulová",J655,0)</f>
        <v>0</v>
      </c>
      <c r="BJ655" s="16" t="s">
        <v>87</v>
      </c>
      <c r="BK655" s="202">
        <f>ROUND(I655*H655,0)</f>
        <v>0</v>
      </c>
      <c r="BL655" s="16" t="s">
        <v>238</v>
      </c>
      <c r="BM655" s="201" t="s">
        <v>1101</v>
      </c>
    </row>
    <row r="656" spans="1:65" s="2" customFormat="1" ht="16.5" customHeight="1">
      <c r="A656" s="33"/>
      <c r="B656" s="34"/>
      <c r="C656" s="190" t="s">
        <v>1136</v>
      </c>
      <c r="D656" s="190" t="s">
        <v>156</v>
      </c>
      <c r="E656" s="191" t="s">
        <v>1103</v>
      </c>
      <c r="F656" s="192" t="s">
        <v>1104</v>
      </c>
      <c r="G656" s="193" t="s">
        <v>224</v>
      </c>
      <c r="H656" s="194">
        <v>96</v>
      </c>
      <c r="I656" s="195"/>
      <c r="J656" s="196">
        <f>ROUND(I656*H656,0)</f>
        <v>0</v>
      </c>
      <c r="K656" s="192" t="s">
        <v>160</v>
      </c>
      <c r="L656" s="38"/>
      <c r="M656" s="197" t="s">
        <v>1</v>
      </c>
      <c r="N656" s="198" t="s">
        <v>43</v>
      </c>
      <c r="O656" s="70"/>
      <c r="P656" s="199">
        <f>O656*H656</f>
        <v>0</v>
      </c>
      <c r="Q656" s="199">
        <v>3.2000000000000003E-4</v>
      </c>
      <c r="R656" s="199">
        <f>Q656*H656</f>
        <v>3.0720000000000004E-2</v>
      </c>
      <c r="S656" s="199">
        <v>0</v>
      </c>
      <c r="T656" s="200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201" t="s">
        <v>238</v>
      </c>
      <c r="AT656" s="201" t="s">
        <v>156</v>
      </c>
      <c r="AU656" s="201" t="s">
        <v>87</v>
      </c>
      <c r="AY656" s="16" t="s">
        <v>154</v>
      </c>
      <c r="BE656" s="202">
        <f>IF(N656="základní",J656,0)</f>
        <v>0</v>
      </c>
      <c r="BF656" s="202">
        <f>IF(N656="snížená",J656,0)</f>
        <v>0</v>
      </c>
      <c r="BG656" s="202">
        <f>IF(N656="zákl. přenesená",J656,0)</f>
        <v>0</v>
      </c>
      <c r="BH656" s="202">
        <f>IF(N656="sníž. přenesená",J656,0)</f>
        <v>0</v>
      </c>
      <c r="BI656" s="202">
        <f>IF(N656="nulová",J656,0)</f>
        <v>0</v>
      </c>
      <c r="BJ656" s="16" t="s">
        <v>87</v>
      </c>
      <c r="BK656" s="202">
        <f>ROUND(I656*H656,0)</f>
        <v>0</v>
      </c>
      <c r="BL656" s="16" t="s">
        <v>238</v>
      </c>
      <c r="BM656" s="201" t="s">
        <v>1105</v>
      </c>
    </row>
    <row r="657" spans="1:65" s="13" customFormat="1" ht="11.25">
      <c r="B657" s="203"/>
      <c r="C657" s="204"/>
      <c r="D657" s="205" t="s">
        <v>163</v>
      </c>
      <c r="E657" s="206" t="s">
        <v>1</v>
      </c>
      <c r="F657" s="207" t="s">
        <v>1106</v>
      </c>
      <c r="G657" s="204"/>
      <c r="H657" s="208">
        <v>96</v>
      </c>
      <c r="I657" s="209"/>
      <c r="J657" s="204"/>
      <c r="K657" s="204"/>
      <c r="L657" s="210"/>
      <c r="M657" s="211"/>
      <c r="N657" s="212"/>
      <c r="O657" s="212"/>
      <c r="P657" s="212"/>
      <c r="Q657" s="212"/>
      <c r="R657" s="212"/>
      <c r="S657" s="212"/>
      <c r="T657" s="213"/>
      <c r="AT657" s="214" t="s">
        <v>163</v>
      </c>
      <c r="AU657" s="214" t="s">
        <v>87</v>
      </c>
      <c r="AV657" s="13" t="s">
        <v>87</v>
      </c>
      <c r="AW657" s="13" t="s">
        <v>33</v>
      </c>
      <c r="AX657" s="13" t="s">
        <v>77</v>
      </c>
      <c r="AY657" s="214" t="s">
        <v>154</v>
      </c>
    </row>
    <row r="658" spans="1:65" s="2" customFormat="1" ht="16.5" customHeight="1">
      <c r="A658" s="33"/>
      <c r="B658" s="34"/>
      <c r="C658" s="190" t="s">
        <v>1140</v>
      </c>
      <c r="D658" s="190" t="s">
        <v>156</v>
      </c>
      <c r="E658" s="191" t="s">
        <v>1108</v>
      </c>
      <c r="F658" s="192" t="s">
        <v>1109</v>
      </c>
      <c r="G658" s="193" t="s">
        <v>224</v>
      </c>
      <c r="H658" s="194">
        <v>48.96</v>
      </c>
      <c r="I658" s="195"/>
      <c r="J658" s="196">
        <f>ROUND(I658*H658,0)</f>
        <v>0</v>
      </c>
      <c r="K658" s="192" t="s">
        <v>160</v>
      </c>
      <c r="L658" s="38"/>
      <c r="M658" s="197" t="s">
        <v>1</v>
      </c>
      <c r="N658" s="198" t="s">
        <v>43</v>
      </c>
      <c r="O658" s="70"/>
      <c r="P658" s="199">
        <f>O658*H658</f>
        <v>0</v>
      </c>
      <c r="Q658" s="199">
        <v>3.3E-4</v>
      </c>
      <c r="R658" s="199">
        <f>Q658*H658</f>
        <v>1.6156799999999999E-2</v>
      </c>
      <c r="S658" s="199">
        <v>0</v>
      </c>
      <c r="T658" s="200">
        <f>S658*H658</f>
        <v>0</v>
      </c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R658" s="201" t="s">
        <v>238</v>
      </c>
      <c r="AT658" s="201" t="s">
        <v>156</v>
      </c>
      <c r="AU658" s="201" t="s">
        <v>87</v>
      </c>
      <c r="AY658" s="16" t="s">
        <v>154</v>
      </c>
      <c r="BE658" s="202">
        <f>IF(N658="základní",J658,0)</f>
        <v>0</v>
      </c>
      <c r="BF658" s="202">
        <f>IF(N658="snížená",J658,0)</f>
        <v>0</v>
      </c>
      <c r="BG658" s="202">
        <f>IF(N658="zákl. přenesená",J658,0)</f>
        <v>0</v>
      </c>
      <c r="BH658" s="202">
        <f>IF(N658="sníž. přenesená",J658,0)</f>
        <v>0</v>
      </c>
      <c r="BI658" s="202">
        <f>IF(N658="nulová",J658,0)</f>
        <v>0</v>
      </c>
      <c r="BJ658" s="16" t="s">
        <v>87</v>
      </c>
      <c r="BK658" s="202">
        <f>ROUND(I658*H658,0)</f>
        <v>0</v>
      </c>
      <c r="BL658" s="16" t="s">
        <v>238</v>
      </c>
      <c r="BM658" s="201" t="s">
        <v>1110</v>
      </c>
    </row>
    <row r="659" spans="1:65" s="13" customFormat="1" ht="11.25">
      <c r="B659" s="203"/>
      <c r="C659" s="204"/>
      <c r="D659" s="205" t="s">
        <v>163</v>
      </c>
      <c r="E659" s="206" t="s">
        <v>1</v>
      </c>
      <c r="F659" s="207" t="s">
        <v>1056</v>
      </c>
      <c r="G659" s="204"/>
      <c r="H659" s="208">
        <v>48.96</v>
      </c>
      <c r="I659" s="209"/>
      <c r="J659" s="204"/>
      <c r="K659" s="204"/>
      <c r="L659" s="210"/>
      <c r="M659" s="211"/>
      <c r="N659" s="212"/>
      <c r="O659" s="212"/>
      <c r="P659" s="212"/>
      <c r="Q659" s="212"/>
      <c r="R659" s="212"/>
      <c r="S659" s="212"/>
      <c r="T659" s="213"/>
      <c r="AT659" s="214" t="s">
        <v>163</v>
      </c>
      <c r="AU659" s="214" t="s">
        <v>87</v>
      </c>
      <c r="AV659" s="13" t="s">
        <v>87</v>
      </c>
      <c r="AW659" s="13" t="s">
        <v>33</v>
      </c>
      <c r="AX659" s="13" t="s">
        <v>77</v>
      </c>
      <c r="AY659" s="214" t="s">
        <v>154</v>
      </c>
    </row>
    <row r="660" spans="1:65" s="2" customFormat="1" ht="16.5" customHeight="1">
      <c r="A660" s="33"/>
      <c r="B660" s="34"/>
      <c r="C660" s="190" t="s">
        <v>1145</v>
      </c>
      <c r="D660" s="190" t="s">
        <v>156</v>
      </c>
      <c r="E660" s="191" t="s">
        <v>1112</v>
      </c>
      <c r="F660" s="192" t="s">
        <v>1113</v>
      </c>
      <c r="G660" s="193" t="s">
        <v>176</v>
      </c>
      <c r="H660" s="194">
        <v>2.4950000000000001</v>
      </c>
      <c r="I660" s="195"/>
      <c r="J660" s="196">
        <f>ROUND(I660*H660,0)</f>
        <v>0</v>
      </c>
      <c r="K660" s="192" t="s">
        <v>160</v>
      </c>
      <c r="L660" s="38"/>
      <c r="M660" s="197" t="s">
        <v>1</v>
      </c>
      <c r="N660" s="198" t="s">
        <v>43</v>
      </c>
      <c r="O660" s="70"/>
      <c r="P660" s="199">
        <f>O660*H660</f>
        <v>0</v>
      </c>
      <c r="Q660" s="199">
        <v>0</v>
      </c>
      <c r="R660" s="199">
        <f>Q660*H660</f>
        <v>0</v>
      </c>
      <c r="S660" s="199">
        <v>0</v>
      </c>
      <c r="T660" s="200">
        <f>S660*H660</f>
        <v>0</v>
      </c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R660" s="201" t="s">
        <v>238</v>
      </c>
      <c r="AT660" s="201" t="s">
        <v>156</v>
      </c>
      <c r="AU660" s="201" t="s">
        <v>87</v>
      </c>
      <c r="AY660" s="16" t="s">
        <v>154</v>
      </c>
      <c r="BE660" s="202">
        <f>IF(N660="základní",J660,0)</f>
        <v>0</v>
      </c>
      <c r="BF660" s="202">
        <f>IF(N660="snížená",J660,0)</f>
        <v>0</v>
      </c>
      <c r="BG660" s="202">
        <f>IF(N660="zákl. přenesená",J660,0)</f>
        <v>0</v>
      </c>
      <c r="BH660" s="202">
        <f>IF(N660="sníž. přenesená",J660,0)</f>
        <v>0</v>
      </c>
      <c r="BI660" s="202">
        <f>IF(N660="nulová",J660,0)</f>
        <v>0</v>
      </c>
      <c r="BJ660" s="16" t="s">
        <v>87</v>
      </c>
      <c r="BK660" s="202">
        <f>ROUND(I660*H660,0)</f>
        <v>0</v>
      </c>
      <c r="BL660" s="16" t="s">
        <v>238</v>
      </c>
      <c r="BM660" s="201" t="s">
        <v>1114</v>
      </c>
    </row>
    <row r="661" spans="1:65" s="12" customFormat="1" ht="22.9" customHeight="1">
      <c r="B661" s="174"/>
      <c r="C661" s="175"/>
      <c r="D661" s="176" t="s">
        <v>76</v>
      </c>
      <c r="E661" s="188" t="s">
        <v>1115</v>
      </c>
      <c r="F661" s="188" t="s">
        <v>1116</v>
      </c>
      <c r="G661" s="175"/>
      <c r="H661" s="175"/>
      <c r="I661" s="178"/>
      <c r="J661" s="189">
        <f>BK661</f>
        <v>0</v>
      </c>
      <c r="K661" s="175"/>
      <c r="L661" s="180"/>
      <c r="M661" s="181"/>
      <c r="N661" s="182"/>
      <c r="O661" s="182"/>
      <c r="P661" s="183">
        <f>SUM(P662:P673)</f>
        <v>0</v>
      </c>
      <c r="Q661" s="182"/>
      <c r="R661" s="183">
        <f>SUM(R662:R673)</f>
        <v>0.61639180000000005</v>
      </c>
      <c r="S661" s="182"/>
      <c r="T661" s="184">
        <f>SUM(T662:T673)</f>
        <v>0</v>
      </c>
      <c r="AR661" s="185" t="s">
        <v>87</v>
      </c>
      <c r="AT661" s="186" t="s">
        <v>76</v>
      </c>
      <c r="AU661" s="186" t="s">
        <v>8</v>
      </c>
      <c r="AY661" s="185" t="s">
        <v>154</v>
      </c>
      <c r="BK661" s="187">
        <f>SUM(BK662:BK673)</f>
        <v>0</v>
      </c>
    </row>
    <row r="662" spans="1:65" s="2" customFormat="1" ht="16.5" customHeight="1">
      <c r="A662" s="33"/>
      <c r="B662" s="34"/>
      <c r="C662" s="190" t="s">
        <v>1149</v>
      </c>
      <c r="D662" s="190" t="s">
        <v>156</v>
      </c>
      <c r="E662" s="191" t="s">
        <v>1118</v>
      </c>
      <c r="F662" s="192" t="s">
        <v>1119</v>
      </c>
      <c r="G662" s="193" t="s">
        <v>198</v>
      </c>
      <c r="H662" s="194">
        <v>18.234999999999999</v>
      </c>
      <c r="I662" s="195"/>
      <c r="J662" s="196">
        <f>ROUND(I662*H662,0)</f>
        <v>0</v>
      </c>
      <c r="K662" s="192" t="s">
        <v>160</v>
      </c>
      <c r="L662" s="38"/>
      <c r="M662" s="197" t="s">
        <v>1</v>
      </c>
      <c r="N662" s="198" t="s">
        <v>43</v>
      </c>
      <c r="O662" s="70"/>
      <c r="P662" s="199">
        <f>O662*H662</f>
        <v>0</v>
      </c>
      <c r="Q662" s="199">
        <v>2.9999999999999997E-4</v>
      </c>
      <c r="R662" s="199">
        <f>Q662*H662</f>
        <v>5.4704999999999997E-3</v>
      </c>
      <c r="S662" s="199">
        <v>0</v>
      </c>
      <c r="T662" s="200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201" t="s">
        <v>238</v>
      </c>
      <c r="AT662" s="201" t="s">
        <v>156</v>
      </c>
      <c r="AU662" s="201" t="s">
        <v>87</v>
      </c>
      <c r="AY662" s="16" t="s">
        <v>154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16" t="s">
        <v>87</v>
      </c>
      <c r="BK662" s="202">
        <f>ROUND(I662*H662,0)</f>
        <v>0</v>
      </c>
      <c r="BL662" s="16" t="s">
        <v>238</v>
      </c>
      <c r="BM662" s="201" t="s">
        <v>1120</v>
      </c>
    </row>
    <row r="663" spans="1:65" s="13" customFormat="1" ht="11.25">
      <c r="B663" s="203"/>
      <c r="C663" s="204"/>
      <c r="D663" s="205" t="s">
        <v>163</v>
      </c>
      <c r="E663" s="206" t="s">
        <v>1</v>
      </c>
      <c r="F663" s="207" t="s">
        <v>1121</v>
      </c>
      <c r="G663" s="204"/>
      <c r="H663" s="208">
        <v>18.234999999999999</v>
      </c>
      <c r="I663" s="209"/>
      <c r="J663" s="204"/>
      <c r="K663" s="204"/>
      <c r="L663" s="210"/>
      <c r="M663" s="211"/>
      <c r="N663" s="212"/>
      <c r="O663" s="212"/>
      <c r="P663" s="212"/>
      <c r="Q663" s="212"/>
      <c r="R663" s="212"/>
      <c r="S663" s="212"/>
      <c r="T663" s="213"/>
      <c r="AT663" s="214" t="s">
        <v>163</v>
      </c>
      <c r="AU663" s="214" t="s">
        <v>87</v>
      </c>
      <c r="AV663" s="13" t="s">
        <v>87</v>
      </c>
      <c r="AW663" s="13" t="s">
        <v>33</v>
      </c>
      <c r="AX663" s="13" t="s">
        <v>77</v>
      </c>
      <c r="AY663" s="214" t="s">
        <v>154</v>
      </c>
    </row>
    <row r="664" spans="1:65" s="2" customFormat="1" ht="16.5" customHeight="1">
      <c r="A664" s="33"/>
      <c r="B664" s="34"/>
      <c r="C664" s="190" t="s">
        <v>1155</v>
      </c>
      <c r="D664" s="190" t="s">
        <v>156</v>
      </c>
      <c r="E664" s="191" t="s">
        <v>1123</v>
      </c>
      <c r="F664" s="192" t="s">
        <v>1124</v>
      </c>
      <c r="G664" s="193" t="s">
        <v>198</v>
      </c>
      <c r="H664" s="194">
        <v>18.234999999999999</v>
      </c>
      <c r="I664" s="195"/>
      <c r="J664" s="196">
        <f>ROUND(I664*H664,0)</f>
        <v>0</v>
      </c>
      <c r="K664" s="192" t="s">
        <v>160</v>
      </c>
      <c r="L664" s="38"/>
      <c r="M664" s="197" t="s">
        <v>1</v>
      </c>
      <c r="N664" s="198" t="s">
        <v>43</v>
      </c>
      <c r="O664" s="70"/>
      <c r="P664" s="199">
        <f>O664*H664</f>
        <v>0</v>
      </c>
      <c r="Q664" s="199">
        <v>4.4999999999999997E-3</v>
      </c>
      <c r="R664" s="199">
        <f>Q664*H664</f>
        <v>8.2057499999999992E-2</v>
      </c>
      <c r="S664" s="199">
        <v>0</v>
      </c>
      <c r="T664" s="200">
        <f>S664*H664</f>
        <v>0</v>
      </c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R664" s="201" t="s">
        <v>238</v>
      </c>
      <c r="AT664" s="201" t="s">
        <v>156</v>
      </c>
      <c r="AU664" s="201" t="s">
        <v>87</v>
      </c>
      <c r="AY664" s="16" t="s">
        <v>154</v>
      </c>
      <c r="BE664" s="202">
        <f>IF(N664="základní",J664,0)</f>
        <v>0</v>
      </c>
      <c r="BF664" s="202">
        <f>IF(N664="snížená",J664,0)</f>
        <v>0</v>
      </c>
      <c r="BG664" s="202">
        <f>IF(N664="zákl. přenesená",J664,0)</f>
        <v>0</v>
      </c>
      <c r="BH664" s="202">
        <f>IF(N664="sníž. přenesená",J664,0)</f>
        <v>0</v>
      </c>
      <c r="BI664" s="202">
        <f>IF(N664="nulová",J664,0)</f>
        <v>0</v>
      </c>
      <c r="BJ664" s="16" t="s">
        <v>87</v>
      </c>
      <c r="BK664" s="202">
        <f>ROUND(I664*H664,0)</f>
        <v>0</v>
      </c>
      <c r="BL664" s="16" t="s">
        <v>238</v>
      </c>
      <c r="BM664" s="201" t="s">
        <v>1125</v>
      </c>
    </row>
    <row r="665" spans="1:65" s="2" customFormat="1" ht="16.5" customHeight="1">
      <c r="A665" s="33"/>
      <c r="B665" s="34"/>
      <c r="C665" s="190" t="s">
        <v>1160</v>
      </c>
      <c r="D665" s="190" t="s">
        <v>156</v>
      </c>
      <c r="E665" s="191" t="s">
        <v>1127</v>
      </c>
      <c r="F665" s="192" t="s">
        <v>1128</v>
      </c>
      <c r="G665" s="193" t="s">
        <v>198</v>
      </c>
      <c r="H665" s="194">
        <v>36.47</v>
      </c>
      <c r="I665" s="195"/>
      <c r="J665" s="196">
        <f>ROUND(I665*H665,0)</f>
        <v>0</v>
      </c>
      <c r="K665" s="192" t="s">
        <v>160</v>
      </c>
      <c r="L665" s="38"/>
      <c r="M665" s="197" t="s">
        <v>1</v>
      </c>
      <c r="N665" s="198" t="s">
        <v>43</v>
      </c>
      <c r="O665" s="70"/>
      <c r="P665" s="199">
        <f>O665*H665</f>
        <v>0</v>
      </c>
      <c r="Q665" s="199">
        <v>1.4499999999999999E-3</v>
      </c>
      <c r="R665" s="199">
        <f>Q665*H665</f>
        <v>5.2881499999999998E-2</v>
      </c>
      <c r="S665" s="199">
        <v>0</v>
      </c>
      <c r="T665" s="200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201" t="s">
        <v>238</v>
      </c>
      <c r="AT665" s="201" t="s">
        <v>156</v>
      </c>
      <c r="AU665" s="201" t="s">
        <v>87</v>
      </c>
      <c r="AY665" s="16" t="s">
        <v>154</v>
      </c>
      <c r="BE665" s="202">
        <f>IF(N665="základní",J665,0)</f>
        <v>0</v>
      </c>
      <c r="BF665" s="202">
        <f>IF(N665="snížená",J665,0)</f>
        <v>0</v>
      </c>
      <c r="BG665" s="202">
        <f>IF(N665="zákl. přenesená",J665,0)</f>
        <v>0</v>
      </c>
      <c r="BH665" s="202">
        <f>IF(N665="sníž. přenesená",J665,0)</f>
        <v>0</v>
      </c>
      <c r="BI665" s="202">
        <f>IF(N665="nulová",J665,0)</f>
        <v>0</v>
      </c>
      <c r="BJ665" s="16" t="s">
        <v>87</v>
      </c>
      <c r="BK665" s="202">
        <f>ROUND(I665*H665,0)</f>
        <v>0</v>
      </c>
      <c r="BL665" s="16" t="s">
        <v>238</v>
      </c>
      <c r="BM665" s="201" t="s">
        <v>1129</v>
      </c>
    </row>
    <row r="666" spans="1:65" s="13" customFormat="1" ht="11.25">
      <c r="B666" s="203"/>
      <c r="C666" s="204"/>
      <c r="D666" s="205" t="s">
        <v>163</v>
      </c>
      <c r="E666" s="206" t="s">
        <v>1</v>
      </c>
      <c r="F666" s="207" t="s">
        <v>1130</v>
      </c>
      <c r="G666" s="204"/>
      <c r="H666" s="208">
        <v>36.47</v>
      </c>
      <c r="I666" s="209"/>
      <c r="J666" s="204"/>
      <c r="K666" s="204"/>
      <c r="L666" s="210"/>
      <c r="M666" s="211"/>
      <c r="N666" s="212"/>
      <c r="O666" s="212"/>
      <c r="P666" s="212"/>
      <c r="Q666" s="212"/>
      <c r="R666" s="212"/>
      <c r="S666" s="212"/>
      <c r="T666" s="213"/>
      <c r="AT666" s="214" t="s">
        <v>163</v>
      </c>
      <c r="AU666" s="214" t="s">
        <v>87</v>
      </c>
      <c r="AV666" s="13" t="s">
        <v>87</v>
      </c>
      <c r="AW666" s="13" t="s">
        <v>33</v>
      </c>
      <c r="AX666" s="13" t="s">
        <v>77</v>
      </c>
      <c r="AY666" s="214" t="s">
        <v>154</v>
      </c>
    </row>
    <row r="667" spans="1:65" s="2" customFormat="1" ht="16.5" customHeight="1">
      <c r="A667" s="33"/>
      <c r="B667" s="34"/>
      <c r="C667" s="190" t="s">
        <v>1164</v>
      </c>
      <c r="D667" s="190" t="s">
        <v>156</v>
      </c>
      <c r="E667" s="191" t="s">
        <v>1132</v>
      </c>
      <c r="F667" s="192" t="s">
        <v>1133</v>
      </c>
      <c r="G667" s="193" t="s">
        <v>224</v>
      </c>
      <c r="H667" s="194">
        <v>20.96</v>
      </c>
      <c r="I667" s="195"/>
      <c r="J667" s="196">
        <f>ROUND(I667*H667,0)</f>
        <v>0</v>
      </c>
      <c r="K667" s="192" t="s">
        <v>160</v>
      </c>
      <c r="L667" s="38"/>
      <c r="M667" s="197" t="s">
        <v>1</v>
      </c>
      <c r="N667" s="198" t="s">
        <v>43</v>
      </c>
      <c r="O667" s="70"/>
      <c r="P667" s="199">
        <f>O667*H667</f>
        <v>0</v>
      </c>
      <c r="Q667" s="199">
        <v>5.5000000000000003E-4</v>
      </c>
      <c r="R667" s="199">
        <f>Q667*H667</f>
        <v>1.1528000000000002E-2</v>
      </c>
      <c r="S667" s="199">
        <v>0</v>
      </c>
      <c r="T667" s="200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201" t="s">
        <v>238</v>
      </c>
      <c r="AT667" s="201" t="s">
        <v>156</v>
      </c>
      <c r="AU667" s="201" t="s">
        <v>87</v>
      </c>
      <c r="AY667" s="16" t="s">
        <v>154</v>
      </c>
      <c r="BE667" s="202">
        <f>IF(N667="základní",J667,0)</f>
        <v>0</v>
      </c>
      <c r="BF667" s="202">
        <f>IF(N667="snížená",J667,0)</f>
        <v>0</v>
      </c>
      <c r="BG667" s="202">
        <f>IF(N667="zákl. přenesená",J667,0)</f>
        <v>0</v>
      </c>
      <c r="BH667" s="202">
        <f>IF(N667="sníž. přenesená",J667,0)</f>
        <v>0</v>
      </c>
      <c r="BI667" s="202">
        <f>IF(N667="nulová",J667,0)</f>
        <v>0</v>
      </c>
      <c r="BJ667" s="16" t="s">
        <v>87</v>
      </c>
      <c r="BK667" s="202">
        <f>ROUND(I667*H667,0)</f>
        <v>0</v>
      </c>
      <c r="BL667" s="16" t="s">
        <v>238</v>
      </c>
      <c r="BM667" s="201" t="s">
        <v>1134</v>
      </c>
    </row>
    <row r="668" spans="1:65" s="13" customFormat="1" ht="11.25">
      <c r="B668" s="203"/>
      <c r="C668" s="204"/>
      <c r="D668" s="205" t="s">
        <v>163</v>
      </c>
      <c r="E668" s="206" t="s">
        <v>1</v>
      </c>
      <c r="F668" s="207" t="s">
        <v>1135</v>
      </c>
      <c r="G668" s="204"/>
      <c r="H668" s="208">
        <v>20.96</v>
      </c>
      <c r="I668" s="209"/>
      <c r="J668" s="204"/>
      <c r="K668" s="204"/>
      <c r="L668" s="210"/>
      <c r="M668" s="211"/>
      <c r="N668" s="212"/>
      <c r="O668" s="212"/>
      <c r="P668" s="212"/>
      <c r="Q668" s="212"/>
      <c r="R668" s="212"/>
      <c r="S668" s="212"/>
      <c r="T668" s="213"/>
      <c r="AT668" s="214" t="s">
        <v>163</v>
      </c>
      <c r="AU668" s="214" t="s">
        <v>87</v>
      </c>
      <c r="AV668" s="13" t="s">
        <v>87</v>
      </c>
      <c r="AW668" s="13" t="s">
        <v>33</v>
      </c>
      <c r="AX668" s="13" t="s">
        <v>77</v>
      </c>
      <c r="AY668" s="214" t="s">
        <v>154</v>
      </c>
    </row>
    <row r="669" spans="1:65" s="2" customFormat="1" ht="21.75" customHeight="1">
      <c r="A669" s="33"/>
      <c r="B669" s="34"/>
      <c r="C669" s="190" t="s">
        <v>1172</v>
      </c>
      <c r="D669" s="190" t="s">
        <v>156</v>
      </c>
      <c r="E669" s="191" t="s">
        <v>1137</v>
      </c>
      <c r="F669" s="192" t="s">
        <v>1138</v>
      </c>
      <c r="G669" s="193" t="s">
        <v>198</v>
      </c>
      <c r="H669" s="194">
        <v>18.234999999999999</v>
      </c>
      <c r="I669" s="195"/>
      <c r="J669" s="196">
        <f>ROUND(I669*H669,0)</f>
        <v>0</v>
      </c>
      <c r="K669" s="192" t="s">
        <v>160</v>
      </c>
      <c r="L669" s="38"/>
      <c r="M669" s="197" t="s">
        <v>1</v>
      </c>
      <c r="N669" s="198" t="s">
        <v>43</v>
      </c>
      <c r="O669" s="70"/>
      <c r="P669" s="199">
        <f>O669*H669</f>
        <v>0</v>
      </c>
      <c r="Q669" s="199">
        <v>6.0000000000000001E-3</v>
      </c>
      <c r="R669" s="199">
        <f>Q669*H669</f>
        <v>0.10940999999999999</v>
      </c>
      <c r="S669" s="199">
        <v>0</v>
      </c>
      <c r="T669" s="200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201" t="s">
        <v>238</v>
      </c>
      <c r="AT669" s="201" t="s">
        <v>156</v>
      </c>
      <c r="AU669" s="201" t="s">
        <v>87</v>
      </c>
      <c r="AY669" s="16" t="s">
        <v>154</v>
      </c>
      <c r="BE669" s="202">
        <f>IF(N669="základní",J669,0)</f>
        <v>0</v>
      </c>
      <c r="BF669" s="202">
        <f>IF(N669="snížená",J669,0)</f>
        <v>0</v>
      </c>
      <c r="BG669" s="202">
        <f>IF(N669="zákl. přenesená",J669,0)</f>
        <v>0</v>
      </c>
      <c r="BH669" s="202">
        <f>IF(N669="sníž. přenesená",J669,0)</f>
        <v>0</v>
      </c>
      <c r="BI669" s="202">
        <f>IF(N669="nulová",J669,0)</f>
        <v>0</v>
      </c>
      <c r="BJ669" s="16" t="s">
        <v>87</v>
      </c>
      <c r="BK669" s="202">
        <f>ROUND(I669*H669,0)</f>
        <v>0</v>
      </c>
      <c r="BL669" s="16" t="s">
        <v>238</v>
      </c>
      <c r="BM669" s="201" t="s">
        <v>1139</v>
      </c>
    </row>
    <row r="670" spans="1:65" s="2" customFormat="1" ht="16.5" customHeight="1">
      <c r="A670" s="33"/>
      <c r="B670" s="34"/>
      <c r="C670" s="215" t="s">
        <v>1181</v>
      </c>
      <c r="D670" s="215" t="s">
        <v>270</v>
      </c>
      <c r="E670" s="216" t="s">
        <v>1141</v>
      </c>
      <c r="F670" s="217" t="s">
        <v>1142</v>
      </c>
      <c r="G670" s="218" t="s">
        <v>198</v>
      </c>
      <c r="H670" s="219">
        <v>20.059000000000001</v>
      </c>
      <c r="I670" s="220"/>
      <c r="J670" s="221">
        <f>ROUND(I670*H670,0)</f>
        <v>0</v>
      </c>
      <c r="K670" s="217" t="s">
        <v>160</v>
      </c>
      <c r="L670" s="222"/>
      <c r="M670" s="223" t="s">
        <v>1</v>
      </c>
      <c r="N670" s="224" t="s">
        <v>43</v>
      </c>
      <c r="O670" s="70"/>
      <c r="P670" s="199">
        <f>O670*H670</f>
        <v>0</v>
      </c>
      <c r="Q670" s="199">
        <v>1.77E-2</v>
      </c>
      <c r="R670" s="199">
        <f>Q670*H670</f>
        <v>0.35504430000000003</v>
      </c>
      <c r="S670" s="199">
        <v>0</v>
      </c>
      <c r="T670" s="200">
        <f>S670*H670</f>
        <v>0</v>
      </c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R670" s="201" t="s">
        <v>324</v>
      </c>
      <c r="AT670" s="201" t="s">
        <v>270</v>
      </c>
      <c r="AU670" s="201" t="s">
        <v>87</v>
      </c>
      <c r="AY670" s="16" t="s">
        <v>154</v>
      </c>
      <c r="BE670" s="202">
        <f>IF(N670="základní",J670,0)</f>
        <v>0</v>
      </c>
      <c r="BF670" s="202">
        <f>IF(N670="snížená",J670,0)</f>
        <v>0</v>
      </c>
      <c r="BG670" s="202">
        <f>IF(N670="zákl. přenesená",J670,0)</f>
        <v>0</v>
      </c>
      <c r="BH670" s="202">
        <f>IF(N670="sníž. přenesená",J670,0)</f>
        <v>0</v>
      </c>
      <c r="BI670" s="202">
        <f>IF(N670="nulová",J670,0)</f>
        <v>0</v>
      </c>
      <c r="BJ670" s="16" t="s">
        <v>87</v>
      </c>
      <c r="BK670" s="202">
        <f>ROUND(I670*H670,0)</f>
        <v>0</v>
      </c>
      <c r="BL670" s="16" t="s">
        <v>238</v>
      </c>
      <c r="BM670" s="201" t="s">
        <v>1143</v>
      </c>
    </row>
    <row r="671" spans="1:65" s="13" customFormat="1" ht="11.25">
      <c r="B671" s="203"/>
      <c r="C671" s="204"/>
      <c r="D671" s="205" t="s">
        <v>163</v>
      </c>
      <c r="E671" s="206" t="s">
        <v>1</v>
      </c>
      <c r="F671" s="207" t="s">
        <v>1144</v>
      </c>
      <c r="G671" s="204"/>
      <c r="H671" s="208">
        <v>20.059000000000001</v>
      </c>
      <c r="I671" s="209"/>
      <c r="J671" s="204"/>
      <c r="K671" s="204"/>
      <c r="L671" s="210"/>
      <c r="M671" s="211"/>
      <c r="N671" s="212"/>
      <c r="O671" s="212"/>
      <c r="P671" s="212"/>
      <c r="Q671" s="212"/>
      <c r="R671" s="212"/>
      <c r="S671" s="212"/>
      <c r="T671" s="213"/>
      <c r="AT671" s="214" t="s">
        <v>163</v>
      </c>
      <c r="AU671" s="214" t="s">
        <v>87</v>
      </c>
      <c r="AV671" s="13" t="s">
        <v>87</v>
      </c>
      <c r="AW671" s="13" t="s">
        <v>33</v>
      </c>
      <c r="AX671" s="13" t="s">
        <v>77</v>
      </c>
      <c r="AY671" s="214" t="s">
        <v>154</v>
      </c>
    </row>
    <row r="672" spans="1:65" s="2" customFormat="1" ht="16.5" customHeight="1">
      <c r="A672" s="33"/>
      <c r="B672" s="34"/>
      <c r="C672" s="190" t="s">
        <v>1184</v>
      </c>
      <c r="D672" s="190" t="s">
        <v>156</v>
      </c>
      <c r="E672" s="191" t="s">
        <v>1146</v>
      </c>
      <c r="F672" s="192" t="s">
        <v>1147</v>
      </c>
      <c r="G672" s="193" t="s">
        <v>198</v>
      </c>
      <c r="H672" s="194">
        <v>18.234999999999999</v>
      </c>
      <c r="I672" s="195"/>
      <c r="J672" s="196">
        <f>ROUND(I672*H672,0)</f>
        <v>0</v>
      </c>
      <c r="K672" s="192" t="s">
        <v>160</v>
      </c>
      <c r="L672" s="38"/>
      <c r="M672" s="197" t="s">
        <v>1</v>
      </c>
      <c r="N672" s="198" t="s">
        <v>43</v>
      </c>
      <c r="O672" s="70"/>
      <c r="P672" s="199">
        <f>O672*H672</f>
        <v>0</v>
      </c>
      <c r="Q672" s="199">
        <v>0</v>
      </c>
      <c r="R672" s="199">
        <f>Q672*H672</f>
        <v>0</v>
      </c>
      <c r="S672" s="199">
        <v>0</v>
      </c>
      <c r="T672" s="200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201" t="s">
        <v>238</v>
      </c>
      <c r="AT672" s="201" t="s">
        <v>156</v>
      </c>
      <c r="AU672" s="201" t="s">
        <v>87</v>
      </c>
      <c r="AY672" s="16" t="s">
        <v>154</v>
      </c>
      <c r="BE672" s="202">
        <f>IF(N672="základní",J672,0)</f>
        <v>0</v>
      </c>
      <c r="BF672" s="202">
        <f>IF(N672="snížená",J672,0)</f>
        <v>0</v>
      </c>
      <c r="BG672" s="202">
        <f>IF(N672="zákl. přenesená",J672,0)</f>
        <v>0</v>
      </c>
      <c r="BH672" s="202">
        <f>IF(N672="sníž. přenesená",J672,0)</f>
        <v>0</v>
      </c>
      <c r="BI672" s="202">
        <f>IF(N672="nulová",J672,0)</f>
        <v>0</v>
      </c>
      <c r="BJ672" s="16" t="s">
        <v>87</v>
      </c>
      <c r="BK672" s="202">
        <f>ROUND(I672*H672,0)</f>
        <v>0</v>
      </c>
      <c r="BL672" s="16" t="s">
        <v>238</v>
      </c>
      <c r="BM672" s="201" t="s">
        <v>1148</v>
      </c>
    </row>
    <row r="673" spans="1:65" s="2" customFormat="1" ht="16.5" customHeight="1">
      <c r="A673" s="33"/>
      <c r="B673" s="34"/>
      <c r="C673" s="190" t="s">
        <v>1394</v>
      </c>
      <c r="D673" s="190" t="s">
        <v>156</v>
      </c>
      <c r="E673" s="191" t="s">
        <v>1150</v>
      </c>
      <c r="F673" s="192" t="s">
        <v>1151</v>
      </c>
      <c r="G673" s="193" t="s">
        <v>176</v>
      </c>
      <c r="H673" s="194">
        <v>0.61599999999999999</v>
      </c>
      <c r="I673" s="195"/>
      <c r="J673" s="196">
        <f>ROUND(I673*H673,0)</f>
        <v>0</v>
      </c>
      <c r="K673" s="192" t="s">
        <v>160</v>
      </c>
      <c r="L673" s="38"/>
      <c r="M673" s="197" t="s">
        <v>1</v>
      </c>
      <c r="N673" s="198" t="s">
        <v>43</v>
      </c>
      <c r="O673" s="70"/>
      <c r="P673" s="199">
        <f>O673*H673</f>
        <v>0</v>
      </c>
      <c r="Q673" s="199">
        <v>0</v>
      </c>
      <c r="R673" s="199">
        <f>Q673*H673</f>
        <v>0</v>
      </c>
      <c r="S673" s="199">
        <v>0</v>
      </c>
      <c r="T673" s="200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201" t="s">
        <v>238</v>
      </c>
      <c r="AT673" s="201" t="s">
        <v>156</v>
      </c>
      <c r="AU673" s="201" t="s">
        <v>87</v>
      </c>
      <c r="AY673" s="16" t="s">
        <v>154</v>
      </c>
      <c r="BE673" s="202">
        <f>IF(N673="základní",J673,0)</f>
        <v>0</v>
      </c>
      <c r="BF673" s="202">
        <f>IF(N673="snížená",J673,0)</f>
        <v>0</v>
      </c>
      <c r="BG673" s="202">
        <f>IF(N673="zákl. přenesená",J673,0)</f>
        <v>0</v>
      </c>
      <c r="BH673" s="202">
        <f>IF(N673="sníž. přenesená",J673,0)</f>
        <v>0</v>
      </c>
      <c r="BI673" s="202">
        <f>IF(N673="nulová",J673,0)</f>
        <v>0</v>
      </c>
      <c r="BJ673" s="16" t="s">
        <v>87</v>
      </c>
      <c r="BK673" s="202">
        <f>ROUND(I673*H673,0)</f>
        <v>0</v>
      </c>
      <c r="BL673" s="16" t="s">
        <v>238</v>
      </c>
      <c r="BM673" s="201" t="s">
        <v>1152</v>
      </c>
    </row>
    <row r="674" spans="1:65" s="12" customFormat="1" ht="22.9" customHeight="1">
      <c r="B674" s="174"/>
      <c r="C674" s="175"/>
      <c r="D674" s="176" t="s">
        <v>76</v>
      </c>
      <c r="E674" s="188" t="s">
        <v>1153</v>
      </c>
      <c r="F674" s="188" t="s">
        <v>1154</v>
      </c>
      <c r="G674" s="175"/>
      <c r="H674" s="175"/>
      <c r="I674" s="178"/>
      <c r="J674" s="189">
        <f>BK674</f>
        <v>0</v>
      </c>
      <c r="K674" s="175"/>
      <c r="L674" s="180"/>
      <c r="M674" s="181"/>
      <c r="N674" s="182"/>
      <c r="O674" s="182"/>
      <c r="P674" s="183">
        <f>SUM(P675:P678)</f>
        <v>0</v>
      </c>
      <c r="Q674" s="182"/>
      <c r="R674" s="183">
        <f>SUM(R675:R678)</f>
        <v>9.5574499999999986E-3</v>
      </c>
      <c r="S674" s="182"/>
      <c r="T674" s="184">
        <f>SUM(T675:T678)</f>
        <v>2.9257499999999995E-3</v>
      </c>
      <c r="AR674" s="185" t="s">
        <v>87</v>
      </c>
      <c r="AT674" s="186" t="s">
        <v>76</v>
      </c>
      <c r="AU674" s="186" t="s">
        <v>8</v>
      </c>
      <c r="AY674" s="185" t="s">
        <v>154</v>
      </c>
      <c r="BK674" s="187">
        <f>SUM(BK675:BK678)</f>
        <v>0</v>
      </c>
    </row>
    <row r="675" spans="1:65" s="2" customFormat="1" ht="16.5" customHeight="1">
      <c r="A675" s="33"/>
      <c r="B675" s="34"/>
      <c r="C675" s="190" t="s">
        <v>1395</v>
      </c>
      <c r="D675" s="190" t="s">
        <v>156</v>
      </c>
      <c r="E675" s="191" t="s">
        <v>1156</v>
      </c>
      <c r="F675" s="192" t="s">
        <v>1157</v>
      </c>
      <c r="G675" s="193" t="s">
        <v>198</v>
      </c>
      <c r="H675" s="194">
        <v>19.504999999999999</v>
      </c>
      <c r="I675" s="195"/>
      <c r="J675" s="196">
        <f>ROUND(I675*H675,0)</f>
        <v>0</v>
      </c>
      <c r="K675" s="192" t="s">
        <v>160</v>
      </c>
      <c r="L675" s="38"/>
      <c r="M675" s="197" t="s">
        <v>1</v>
      </c>
      <c r="N675" s="198" t="s">
        <v>43</v>
      </c>
      <c r="O675" s="70"/>
      <c r="P675" s="199">
        <f>O675*H675</f>
        <v>0</v>
      </c>
      <c r="Q675" s="199">
        <v>0</v>
      </c>
      <c r="R675" s="199">
        <f>Q675*H675</f>
        <v>0</v>
      </c>
      <c r="S675" s="199">
        <v>1.4999999999999999E-4</v>
      </c>
      <c r="T675" s="200">
        <f>S675*H675</f>
        <v>2.9257499999999995E-3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201" t="s">
        <v>238</v>
      </c>
      <c r="AT675" s="201" t="s">
        <v>156</v>
      </c>
      <c r="AU675" s="201" t="s">
        <v>87</v>
      </c>
      <c r="AY675" s="16" t="s">
        <v>154</v>
      </c>
      <c r="BE675" s="202">
        <f>IF(N675="základní",J675,0)</f>
        <v>0</v>
      </c>
      <c r="BF675" s="202">
        <f>IF(N675="snížená",J675,0)</f>
        <v>0</v>
      </c>
      <c r="BG675" s="202">
        <f>IF(N675="zákl. přenesená",J675,0)</f>
        <v>0</v>
      </c>
      <c r="BH675" s="202">
        <f>IF(N675="sníž. přenesená",J675,0)</f>
        <v>0</v>
      </c>
      <c r="BI675" s="202">
        <f>IF(N675="nulová",J675,0)</f>
        <v>0</v>
      </c>
      <c r="BJ675" s="16" t="s">
        <v>87</v>
      </c>
      <c r="BK675" s="202">
        <f>ROUND(I675*H675,0)</f>
        <v>0</v>
      </c>
      <c r="BL675" s="16" t="s">
        <v>238</v>
      </c>
      <c r="BM675" s="201" t="s">
        <v>1158</v>
      </c>
    </row>
    <row r="676" spans="1:65" s="13" customFormat="1" ht="11.25">
      <c r="B676" s="203"/>
      <c r="C676" s="204"/>
      <c r="D676" s="205" t="s">
        <v>163</v>
      </c>
      <c r="E676" s="206" t="s">
        <v>1</v>
      </c>
      <c r="F676" s="207" t="s">
        <v>1159</v>
      </c>
      <c r="G676" s="204"/>
      <c r="H676" s="208">
        <v>19.504999999999999</v>
      </c>
      <c r="I676" s="209"/>
      <c r="J676" s="204"/>
      <c r="K676" s="204"/>
      <c r="L676" s="210"/>
      <c r="M676" s="211"/>
      <c r="N676" s="212"/>
      <c r="O676" s="212"/>
      <c r="P676" s="212"/>
      <c r="Q676" s="212"/>
      <c r="R676" s="212"/>
      <c r="S676" s="212"/>
      <c r="T676" s="213"/>
      <c r="AT676" s="214" t="s">
        <v>163</v>
      </c>
      <c r="AU676" s="214" t="s">
        <v>87</v>
      </c>
      <c r="AV676" s="13" t="s">
        <v>87</v>
      </c>
      <c r="AW676" s="13" t="s">
        <v>33</v>
      </c>
      <c r="AX676" s="13" t="s">
        <v>77</v>
      </c>
      <c r="AY676" s="214" t="s">
        <v>154</v>
      </c>
    </row>
    <row r="677" spans="1:65" s="2" customFormat="1" ht="16.5" customHeight="1">
      <c r="A677" s="33"/>
      <c r="B677" s="34"/>
      <c r="C677" s="190" t="s">
        <v>1396</v>
      </c>
      <c r="D677" s="190" t="s">
        <v>156</v>
      </c>
      <c r="E677" s="191" t="s">
        <v>1161</v>
      </c>
      <c r="F677" s="192" t="s">
        <v>1162</v>
      </c>
      <c r="G677" s="193" t="s">
        <v>198</v>
      </c>
      <c r="H677" s="194">
        <v>19.504999999999999</v>
      </c>
      <c r="I677" s="195"/>
      <c r="J677" s="196">
        <f>ROUND(I677*H677,0)</f>
        <v>0</v>
      </c>
      <c r="K677" s="192" t="s">
        <v>160</v>
      </c>
      <c r="L677" s="38"/>
      <c r="M677" s="197" t="s">
        <v>1</v>
      </c>
      <c r="N677" s="198" t="s">
        <v>43</v>
      </c>
      <c r="O677" s="70"/>
      <c r="P677" s="199">
        <f>O677*H677</f>
        <v>0</v>
      </c>
      <c r="Q677" s="199">
        <v>2.0000000000000001E-4</v>
      </c>
      <c r="R677" s="199">
        <f>Q677*H677</f>
        <v>3.901E-3</v>
      </c>
      <c r="S677" s="199">
        <v>0</v>
      </c>
      <c r="T677" s="200">
        <f>S677*H677</f>
        <v>0</v>
      </c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R677" s="201" t="s">
        <v>238</v>
      </c>
      <c r="AT677" s="201" t="s">
        <v>156</v>
      </c>
      <c r="AU677" s="201" t="s">
        <v>87</v>
      </c>
      <c r="AY677" s="16" t="s">
        <v>154</v>
      </c>
      <c r="BE677" s="202">
        <f>IF(N677="základní",J677,0)</f>
        <v>0</v>
      </c>
      <c r="BF677" s="202">
        <f>IF(N677="snížená",J677,0)</f>
        <v>0</v>
      </c>
      <c r="BG677" s="202">
        <f>IF(N677="zákl. přenesená",J677,0)</f>
        <v>0</v>
      </c>
      <c r="BH677" s="202">
        <f>IF(N677="sníž. přenesená",J677,0)</f>
        <v>0</v>
      </c>
      <c r="BI677" s="202">
        <f>IF(N677="nulová",J677,0)</f>
        <v>0</v>
      </c>
      <c r="BJ677" s="16" t="s">
        <v>87</v>
      </c>
      <c r="BK677" s="202">
        <f>ROUND(I677*H677,0)</f>
        <v>0</v>
      </c>
      <c r="BL677" s="16" t="s">
        <v>238</v>
      </c>
      <c r="BM677" s="201" t="s">
        <v>1163</v>
      </c>
    </row>
    <row r="678" spans="1:65" s="2" customFormat="1" ht="16.5" customHeight="1">
      <c r="A678" s="33"/>
      <c r="B678" s="34"/>
      <c r="C678" s="190" t="s">
        <v>1397</v>
      </c>
      <c r="D678" s="190" t="s">
        <v>156</v>
      </c>
      <c r="E678" s="191" t="s">
        <v>1165</v>
      </c>
      <c r="F678" s="192" t="s">
        <v>1166</v>
      </c>
      <c r="G678" s="193" t="s">
        <v>198</v>
      </c>
      <c r="H678" s="194">
        <v>19.504999999999999</v>
      </c>
      <c r="I678" s="195"/>
      <c r="J678" s="196">
        <f>ROUND(I678*H678,0)</f>
        <v>0</v>
      </c>
      <c r="K678" s="192" t="s">
        <v>160</v>
      </c>
      <c r="L678" s="38"/>
      <c r="M678" s="197" t="s">
        <v>1</v>
      </c>
      <c r="N678" s="198" t="s">
        <v>43</v>
      </c>
      <c r="O678" s="70"/>
      <c r="P678" s="199">
        <f>O678*H678</f>
        <v>0</v>
      </c>
      <c r="Q678" s="199">
        <v>2.9E-4</v>
      </c>
      <c r="R678" s="199">
        <f>Q678*H678</f>
        <v>5.6564499999999995E-3</v>
      </c>
      <c r="S678" s="199">
        <v>0</v>
      </c>
      <c r="T678" s="200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201" t="s">
        <v>238</v>
      </c>
      <c r="AT678" s="201" t="s">
        <v>156</v>
      </c>
      <c r="AU678" s="201" t="s">
        <v>87</v>
      </c>
      <c r="AY678" s="16" t="s">
        <v>154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16" t="s">
        <v>87</v>
      </c>
      <c r="BK678" s="202">
        <f>ROUND(I678*H678,0)</f>
        <v>0</v>
      </c>
      <c r="BL678" s="16" t="s">
        <v>238</v>
      </c>
      <c r="BM678" s="201" t="s">
        <v>1167</v>
      </c>
    </row>
    <row r="679" spans="1:65" s="12" customFormat="1" ht="25.9" customHeight="1">
      <c r="B679" s="174"/>
      <c r="C679" s="175"/>
      <c r="D679" s="176" t="s">
        <v>76</v>
      </c>
      <c r="E679" s="177" t="s">
        <v>1168</v>
      </c>
      <c r="F679" s="177" t="s">
        <v>1169</v>
      </c>
      <c r="G679" s="175"/>
      <c r="H679" s="175"/>
      <c r="I679" s="178"/>
      <c r="J679" s="179">
        <f>BK679</f>
        <v>0</v>
      </c>
      <c r="K679" s="175"/>
      <c r="L679" s="180"/>
      <c r="M679" s="181"/>
      <c r="N679" s="182"/>
      <c r="O679" s="182"/>
      <c r="P679" s="183">
        <f>P680+P682</f>
        <v>0</v>
      </c>
      <c r="Q679" s="182"/>
      <c r="R679" s="183">
        <f>R680+R682</f>
        <v>0</v>
      </c>
      <c r="S679" s="182"/>
      <c r="T679" s="184">
        <f>T680+T682</f>
        <v>0</v>
      </c>
      <c r="AR679" s="185" t="s">
        <v>179</v>
      </c>
      <c r="AT679" s="186" t="s">
        <v>76</v>
      </c>
      <c r="AU679" s="186" t="s">
        <v>77</v>
      </c>
      <c r="AY679" s="185" t="s">
        <v>154</v>
      </c>
      <c r="BK679" s="187">
        <f>BK680+BK682</f>
        <v>0</v>
      </c>
    </row>
    <row r="680" spans="1:65" s="12" customFormat="1" ht="22.9" customHeight="1">
      <c r="B680" s="174"/>
      <c r="C680" s="175"/>
      <c r="D680" s="176" t="s">
        <v>76</v>
      </c>
      <c r="E680" s="188" t="s">
        <v>1170</v>
      </c>
      <c r="F680" s="188" t="s">
        <v>1171</v>
      </c>
      <c r="G680" s="175"/>
      <c r="H680" s="175"/>
      <c r="I680" s="178"/>
      <c r="J680" s="189">
        <f>BK680</f>
        <v>0</v>
      </c>
      <c r="K680" s="175"/>
      <c r="L680" s="180"/>
      <c r="M680" s="181"/>
      <c r="N680" s="182"/>
      <c r="O680" s="182"/>
      <c r="P680" s="183">
        <f>P681</f>
        <v>0</v>
      </c>
      <c r="Q680" s="182"/>
      <c r="R680" s="183">
        <f>R681</f>
        <v>0</v>
      </c>
      <c r="S680" s="182"/>
      <c r="T680" s="184">
        <f>T681</f>
        <v>0</v>
      </c>
      <c r="AR680" s="185" t="s">
        <v>179</v>
      </c>
      <c r="AT680" s="186" t="s">
        <v>76</v>
      </c>
      <c r="AU680" s="186" t="s">
        <v>8</v>
      </c>
      <c r="AY680" s="185" t="s">
        <v>154</v>
      </c>
      <c r="BK680" s="187">
        <f>BK681</f>
        <v>0</v>
      </c>
    </row>
    <row r="681" spans="1:65" s="2" customFormat="1" ht="16.5" customHeight="1">
      <c r="A681" s="33"/>
      <c r="B681" s="34"/>
      <c r="C681" s="190" t="s">
        <v>1398</v>
      </c>
      <c r="D681" s="190" t="s">
        <v>156</v>
      </c>
      <c r="E681" s="191" t="s">
        <v>1173</v>
      </c>
      <c r="F681" s="192" t="s">
        <v>1174</v>
      </c>
      <c r="G681" s="193" t="s">
        <v>1175</v>
      </c>
      <c r="H681" s="194">
        <v>1</v>
      </c>
      <c r="I681" s="195"/>
      <c r="J681" s="196">
        <f>ROUND(I681*H681,0)</f>
        <v>0</v>
      </c>
      <c r="K681" s="192" t="s">
        <v>1176</v>
      </c>
      <c r="L681" s="38"/>
      <c r="M681" s="197" t="s">
        <v>1</v>
      </c>
      <c r="N681" s="198" t="s">
        <v>43</v>
      </c>
      <c r="O681" s="70"/>
      <c r="P681" s="199">
        <f>O681*H681</f>
        <v>0</v>
      </c>
      <c r="Q681" s="199">
        <v>0</v>
      </c>
      <c r="R681" s="199">
        <f>Q681*H681</f>
        <v>0</v>
      </c>
      <c r="S681" s="199">
        <v>0</v>
      </c>
      <c r="T681" s="200">
        <f>S681*H681</f>
        <v>0</v>
      </c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R681" s="201" t="s">
        <v>1177</v>
      </c>
      <c r="AT681" s="201" t="s">
        <v>156</v>
      </c>
      <c r="AU681" s="201" t="s">
        <v>87</v>
      </c>
      <c r="AY681" s="16" t="s">
        <v>154</v>
      </c>
      <c r="BE681" s="202">
        <f>IF(N681="základní",J681,0)</f>
        <v>0</v>
      </c>
      <c r="BF681" s="202">
        <f>IF(N681="snížená",J681,0)</f>
        <v>0</v>
      </c>
      <c r="BG681" s="202">
        <f>IF(N681="zákl. přenesená",J681,0)</f>
        <v>0</v>
      </c>
      <c r="BH681" s="202">
        <f>IF(N681="sníž. přenesená",J681,0)</f>
        <v>0</v>
      </c>
      <c r="BI681" s="202">
        <f>IF(N681="nulová",J681,0)</f>
        <v>0</v>
      </c>
      <c r="BJ681" s="16" t="s">
        <v>87</v>
      </c>
      <c r="BK681" s="202">
        <f>ROUND(I681*H681,0)</f>
        <v>0</v>
      </c>
      <c r="BL681" s="16" t="s">
        <v>1177</v>
      </c>
      <c r="BM681" s="201" t="s">
        <v>1178</v>
      </c>
    </row>
    <row r="682" spans="1:65" s="12" customFormat="1" ht="22.9" customHeight="1">
      <c r="B682" s="174"/>
      <c r="C682" s="175"/>
      <c r="D682" s="176" t="s">
        <v>76</v>
      </c>
      <c r="E682" s="188" t="s">
        <v>1179</v>
      </c>
      <c r="F682" s="188" t="s">
        <v>1180</v>
      </c>
      <c r="G682" s="175"/>
      <c r="H682" s="175"/>
      <c r="I682" s="178"/>
      <c r="J682" s="189">
        <f>BK682</f>
        <v>0</v>
      </c>
      <c r="K682" s="175"/>
      <c r="L682" s="180"/>
      <c r="M682" s="181"/>
      <c r="N682" s="182"/>
      <c r="O682" s="182"/>
      <c r="P682" s="183">
        <f>SUM(P683:P684)</f>
        <v>0</v>
      </c>
      <c r="Q682" s="182"/>
      <c r="R682" s="183">
        <f>SUM(R683:R684)</f>
        <v>0</v>
      </c>
      <c r="S682" s="182"/>
      <c r="T682" s="184">
        <f>SUM(T683:T684)</f>
        <v>0</v>
      </c>
      <c r="AR682" s="185" t="s">
        <v>179</v>
      </c>
      <c r="AT682" s="186" t="s">
        <v>76</v>
      </c>
      <c r="AU682" s="186" t="s">
        <v>8</v>
      </c>
      <c r="AY682" s="185" t="s">
        <v>154</v>
      </c>
      <c r="BK682" s="187">
        <f>SUM(BK683:BK684)</f>
        <v>0</v>
      </c>
    </row>
    <row r="683" spans="1:65" s="2" customFormat="1" ht="16.5" customHeight="1">
      <c r="A683" s="33"/>
      <c r="B683" s="34"/>
      <c r="C683" s="190" t="s">
        <v>1399</v>
      </c>
      <c r="D683" s="190" t="s">
        <v>156</v>
      </c>
      <c r="E683" s="191" t="s">
        <v>1182</v>
      </c>
      <c r="F683" s="192" t="s">
        <v>1180</v>
      </c>
      <c r="G683" s="193" t="s">
        <v>1175</v>
      </c>
      <c r="H683" s="194">
        <v>1</v>
      </c>
      <c r="I683" s="195"/>
      <c r="J683" s="196">
        <f>ROUND(I683*H683,0)</f>
        <v>0</v>
      </c>
      <c r="K683" s="192" t="s">
        <v>1176</v>
      </c>
      <c r="L683" s="38"/>
      <c r="M683" s="197" t="s">
        <v>1</v>
      </c>
      <c r="N683" s="198" t="s">
        <v>43</v>
      </c>
      <c r="O683" s="70"/>
      <c r="P683" s="199">
        <f>O683*H683</f>
        <v>0</v>
      </c>
      <c r="Q683" s="199">
        <v>0</v>
      </c>
      <c r="R683" s="199">
        <f>Q683*H683</f>
        <v>0</v>
      </c>
      <c r="S683" s="199">
        <v>0</v>
      </c>
      <c r="T683" s="200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201" t="s">
        <v>1177</v>
      </c>
      <c r="AT683" s="201" t="s">
        <v>156</v>
      </c>
      <c r="AU683" s="201" t="s">
        <v>87</v>
      </c>
      <c r="AY683" s="16" t="s">
        <v>154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16" t="s">
        <v>87</v>
      </c>
      <c r="BK683" s="202">
        <f>ROUND(I683*H683,0)</f>
        <v>0</v>
      </c>
      <c r="BL683" s="16" t="s">
        <v>1177</v>
      </c>
      <c r="BM683" s="201" t="s">
        <v>1183</v>
      </c>
    </row>
    <row r="684" spans="1:65" s="2" customFormat="1" ht="24">
      <c r="A684" s="33"/>
      <c r="B684" s="34"/>
      <c r="C684" s="190" t="s">
        <v>1400</v>
      </c>
      <c r="D684" s="190" t="s">
        <v>156</v>
      </c>
      <c r="E684" s="191" t="s">
        <v>1185</v>
      </c>
      <c r="F684" s="192" t="s">
        <v>1186</v>
      </c>
      <c r="G684" s="193" t="s">
        <v>1175</v>
      </c>
      <c r="H684" s="194">
        <v>1</v>
      </c>
      <c r="I684" s="195"/>
      <c r="J684" s="196">
        <f>ROUND(I684*H684,0)</f>
        <v>0</v>
      </c>
      <c r="K684" s="192" t="s">
        <v>1176</v>
      </c>
      <c r="L684" s="38"/>
      <c r="M684" s="236" t="s">
        <v>1</v>
      </c>
      <c r="N684" s="237" t="s">
        <v>43</v>
      </c>
      <c r="O684" s="238"/>
      <c r="P684" s="239">
        <f>O684*H684</f>
        <v>0</v>
      </c>
      <c r="Q684" s="239">
        <v>0</v>
      </c>
      <c r="R684" s="239">
        <f>Q684*H684</f>
        <v>0</v>
      </c>
      <c r="S684" s="239">
        <v>0</v>
      </c>
      <c r="T684" s="240">
        <f>S684*H684</f>
        <v>0</v>
      </c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R684" s="201" t="s">
        <v>1177</v>
      </c>
      <c r="AT684" s="201" t="s">
        <v>156</v>
      </c>
      <c r="AU684" s="201" t="s">
        <v>87</v>
      </c>
      <c r="AY684" s="16" t="s">
        <v>154</v>
      </c>
      <c r="BE684" s="202">
        <f>IF(N684="základní",J684,0)</f>
        <v>0</v>
      </c>
      <c r="BF684" s="202">
        <f>IF(N684="snížená",J684,0)</f>
        <v>0</v>
      </c>
      <c r="BG684" s="202">
        <f>IF(N684="zákl. přenesená",J684,0)</f>
        <v>0</v>
      </c>
      <c r="BH684" s="202">
        <f>IF(N684="sníž. přenesená",J684,0)</f>
        <v>0</v>
      </c>
      <c r="BI684" s="202">
        <f>IF(N684="nulová",J684,0)</f>
        <v>0</v>
      </c>
      <c r="BJ684" s="16" t="s">
        <v>87</v>
      </c>
      <c r="BK684" s="202">
        <f>ROUND(I684*H684,0)</f>
        <v>0</v>
      </c>
      <c r="BL684" s="16" t="s">
        <v>1177</v>
      </c>
      <c r="BM684" s="201" t="s">
        <v>1187</v>
      </c>
    </row>
    <row r="685" spans="1:65" s="2" customFormat="1" ht="6.95" customHeight="1">
      <c r="A685" s="33"/>
      <c r="B685" s="53"/>
      <c r="C685" s="54"/>
      <c r="D685" s="54"/>
      <c r="E685" s="54"/>
      <c r="F685" s="54"/>
      <c r="G685" s="54"/>
      <c r="H685" s="54"/>
      <c r="I685" s="54"/>
      <c r="J685" s="54"/>
      <c r="K685" s="54"/>
      <c r="L685" s="38"/>
      <c r="M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</row>
  </sheetData>
  <sheetProtection algorithmName="SHA-512" hashValue="tPnlVjgGzFjNBQ6DT/3LSSquHdJfEzBb0Fp/jHQyAfVCFqu/NqXwF7Iw6EJ3WGq0S4fwhPIzCH19o0uToBu88A==" saltValue="sts/U5b9QevXVWgknFQ1vFFkz19DJ0oiSJxHu0VI4rSK6n5gda42dFPxwtzN8taUbQEv0qYQSu7f/sqN8Tc5Vw==" spinCount="100000" sheet="1" objects="1" scenarios="1" formatColumns="0" formatRows="0" autoFilter="0"/>
  <autoFilter ref="C142:K684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97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5" customHeight="1">
      <c r="B4" s="19"/>
      <c r="D4" s="116" t="s">
        <v>104</v>
      </c>
      <c r="L4" s="19"/>
      <c r="M4" s="11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6" t="str">
        <f>'Rekapitulace stavby'!K6</f>
        <v>SUŠICE, zateplení panelových domů č.p. 1163-1168, ul. Kaštanová</v>
      </c>
      <c r="F7" s="287"/>
      <c r="G7" s="287"/>
      <c r="H7" s="287"/>
      <c r="L7" s="19"/>
    </row>
    <row r="8" spans="1:46" s="1" customFormat="1" ht="12" customHeight="1">
      <c r="B8" s="19"/>
      <c r="D8" s="118" t="s">
        <v>105</v>
      </c>
      <c r="L8" s="19"/>
    </row>
    <row r="9" spans="1:46" s="2" customFormat="1" ht="16.5" customHeight="1">
      <c r="A9" s="33"/>
      <c r="B9" s="38"/>
      <c r="C9" s="33"/>
      <c r="D9" s="33"/>
      <c r="E9" s="286" t="s">
        <v>1321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1188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8" t="s">
        <v>1401</v>
      </c>
      <c r="F11" s="289"/>
      <c r="G11" s="289"/>
      <c r="H11" s="28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19</v>
      </c>
      <c r="E13" s="33"/>
      <c r="F13" s="109" t="s">
        <v>1</v>
      </c>
      <c r="G13" s="33"/>
      <c r="H13" s="33"/>
      <c r="I13" s="118" t="s">
        <v>20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21</v>
      </c>
      <c r="E14" s="33"/>
      <c r="F14" s="109" t="s">
        <v>22</v>
      </c>
      <c r="G14" s="33"/>
      <c r="H14" s="33"/>
      <c r="I14" s="118" t="s">
        <v>23</v>
      </c>
      <c r="J14" s="119" t="str">
        <f>'Rekapitulace stavby'!AN8</f>
        <v>3. 9. 2020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25</v>
      </c>
      <c r="E16" s="33"/>
      <c r="F16" s="33"/>
      <c r="G16" s="33"/>
      <c r="H16" s="33"/>
      <c r="I16" s="118" t="s">
        <v>26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29</v>
      </c>
      <c r="E19" s="33"/>
      <c r="F19" s="33"/>
      <c r="G19" s="33"/>
      <c r="H19" s="33"/>
      <c r="I19" s="118" t="s">
        <v>26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0" t="str">
        <f>'Rekapitulace stavby'!E14</f>
        <v>Vyplň údaj</v>
      </c>
      <c r="F20" s="291"/>
      <c r="G20" s="291"/>
      <c r="H20" s="291"/>
      <c r="I20" s="118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31</v>
      </c>
      <c r="E22" s="33"/>
      <c r="F22" s="33"/>
      <c r="G22" s="33"/>
      <c r="H22" s="33"/>
      <c r="I22" s="118" t="s">
        <v>26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32</v>
      </c>
      <c r="F23" s="33"/>
      <c r="G23" s="33"/>
      <c r="H23" s="33"/>
      <c r="I23" s="118" t="s">
        <v>28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34</v>
      </c>
      <c r="E25" s="33"/>
      <c r="F25" s="33"/>
      <c r="G25" s="33"/>
      <c r="H25" s="33"/>
      <c r="I25" s="118" t="s">
        <v>26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35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2" t="s">
        <v>1</v>
      </c>
      <c r="F29" s="292"/>
      <c r="G29" s="292"/>
      <c r="H29" s="29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ROUND(J125, 0)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ROUND((SUM(BE125:BE169)),  0)</f>
        <v>0</v>
      </c>
      <c r="G35" s="33"/>
      <c r="H35" s="33"/>
      <c r="I35" s="129">
        <v>0.21</v>
      </c>
      <c r="J35" s="128">
        <f>ROUND(((SUM(BE125:BE169))*I35),  0)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ROUND((SUM(BF125:BF169)),  0)</f>
        <v>0</v>
      </c>
      <c r="G36" s="33"/>
      <c r="H36" s="33"/>
      <c r="I36" s="129">
        <v>0.15</v>
      </c>
      <c r="J36" s="128">
        <f>ROUND(((SUM(BF125:BF169))*I36),  0)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ROUND((SUM(BG125:BG169)),  0)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ROUND((SUM(BH125:BH169)),  0)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ROUND((SUM(BI125:BI169)),  0)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3" t="str">
        <f>E7</f>
        <v>SUŠICE, zateplení panelových domů č.p. 1163-1168, ul. Kaštanová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3" t="s">
        <v>1321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1188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1" t="str">
        <f>E11</f>
        <v>021 - BD č.p. 1165-1166 - elektroinstalace</v>
      </c>
      <c r="F89" s="295"/>
      <c r="G89" s="295"/>
      <c r="H89" s="295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21</v>
      </c>
      <c r="D91" s="35"/>
      <c r="E91" s="35"/>
      <c r="F91" s="26" t="str">
        <f>F14</f>
        <v>Sušice</v>
      </c>
      <c r="G91" s="35"/>
      <c r="H91" s="35"/>
      <c r="I91" s="28" t="s">
        <v>23</v>
      </c>
      <c r="J91" s="65" t="str">
        <f>IF(J14="","",J14)</f>
        <v>3. 9. 2020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25</v>
      </c>
      <c r="D93" s="35"/>
      <c r="E93" s="35"/>
      <c r="F93" s="26" t="str">
        <f>E17</f>
        <v>Město Sušice</v>
      </c>
      <c r="G93" s="35"/>
      <c r="H93" s="35"/>
      <c r="I93" s="28" t="s">
        <v>31</v>
      </c>
      <c r="J93" s="31" t="str">
        <f>E23</f>
        <v>Ing. Jan Prášek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5"/>
      <c r="E94" s="35"/>
      <c r="F94" s="26" t="str">
        <f>IF(E20="","",E20)</f>
        <v>Vyplň údaj</v>
      </c>
      <c r="G94" s="35"/>
      <c r="H94" s="35"/>
      <c r="I94" s="28" t="s">
        <v>34</v>
      </c>
      <c r="J94" s="31" t="str">
        <f>E26</f>
        <v>Pavel Hrba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108</v>
      </c>
      <c r="D96" s="149"/>
      <c r="E96" s="149"/>
      <c r="F96" s="149"/>
      <c r="G96" s="149"/>
      <c r="H96" s="149"/>
      <c r="I96" s="149"/>
      <c r="J96" s="150" t="s">
        <v>109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110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111</v>
      </c>
    </row>
    <row r="99" spans="1:47" s="9" customFormat="1" ht="24.95" customHeight="1">
      <c r="B99" s="152"/>
      <c r="C99" s="153"/>
      <c r="D99" s="154" t="s">
        <v>1190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1191</v>
      </c>
      <c r="E100" s="155"/>
      <c r="F100" s="155"/>
      <c r="G100" s="155"/>
      <c r="H100" s="155"/>
      <c r="I100" s="155"/>
      <c r="J100" s="156">
        <f>J129</f>
        <v>0</v>
      </c>
      <c r="K100" s="153"/>
      <c r="L100" s="157"/>
    </row>
    <row r="101" spans="1:47" s="9" customFormat="1" ht="24.95" customHeight="1">
      <c r="B101" s="152"/>
      <c r="C101" s="153"/>
      <c r="D101" s="154" t="s">
        <v>1192</v>
      </c>
      <c r="E101" s="155"/>
      <c r="F101" s="155"/>
      <c r="G101" s="155"/>
      <c r="H101" s="155"/>
      <c r="I101" s="155"/>
      <c r="J101" s="156">
        <f>J136</f>
        <v>0</v>
      </c>
      <c r="K101" s="153"/>
      <c r="L101" s="157"/>
    </row>
    <row r="102" spans="1:47" s="9" customFormat="1" ht="24.95" customHeight="1">
      <c r="B102" s="152"/>
      <c r="C102" s="153"/>
      <c r="D102" s="154" t="s">
        <v>1193</v>
      </c>
      <c r="E102" s="155"/>
      <c r="F102" s="155"/>
      <c r="G102" s="155"/>
      <c r="H102" s="155"/>
      <c r="I102" s="155"/>
      <c r="J102" s="156">
        <f>J140</f>
        <v>0</v>
      </c>
      <c r="K102" s="153"/>
      <c r="L102" s="157"/>
    </row>
    <row r="103" spans="1:47" s="9" customFormat="1" ht="24.95" customHeight="1">
      <c r="B103" s="152"/>
      <c r="C103" s="153"/>
      <c r="D103" s="154" t="s">
        <v>1194</v>
      </c>
      <c r="E103" s="155"/>
      <c r="F103" s="155"/>
      <c r="G103" s="155"/>
      <c r="H103" s="155"/>
      <c r="I103" s="155"/>
      <c r="J103" s="156">
        <f>J164</f>
        <v>0</v>
      </c>
      <c r="K103" s="153"/>
      <c r="L103" s="157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139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3" t="str">
        <f>E7</f>
        <v>SUŠICE, zateplení panelových domů č.p. 1163-1168, ul. Kaštanová</v>
      </c>
      <c r="F113" s="294"/>
      <c r="G113" s="294"/>
      <c r="H113" s="294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105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3" t="s">
        <v>1321</v>
      </c>
      <c r="F115" s="295"/>
      <c r="G115" s="295"/>
      <c r="H115" s="29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1188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1" t="str">
        <f>E11</f>
        <v>021 - BD č.p. 1165-1166 - elektroinstalace</v>
      </c>
      <c r="F117" s="295"/>
      <c r="G117" s="295"/>
      <c r="H117" s="29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21</v>
      </c>
      <c r="D119" s="35"/>
      <c r="E119" s="35"/>
      <c r="F119" s="26" t="str">
        <f>F14</f>
        <v>Sušice</v>
      </c>
      <c r="G119" s="35"/>
      <c r="H119" s="35"/>
      <c r="I119" s="28" t="s">
        <v>23</v>
      </c>
      <c r="J119" s="65" t="str">
        <f>IF(J14="","",J14)</f>
        <v>3. 9. 2020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25</v>
      </c>
      <c r="D121" s="35"/>
      <c r="E121" s="35"/>
      <c r="F121" s="26" t="str">
        <f>E17</f>
        <v>Město Sušice</v>
      </c>
      <c r="G121" s="35"/>
      <c r="H121" s="35"/>
      <c r="I121" s="28" t="s">
        <v>31</v>
      </c>
      <c r="J121" s="31" t="str">
        <f>E23</f>
        <v>Ing. Jan Prášek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29</v>
      </c>
      <c r="D122" s="35"/>
      <c r="E122" s="35"/>
      <c r="F122" s="26" t="str">
        <f>IF(E20="","",E20)</f>
        <v>Vyplň údaj</v>
      </c>
      <c r="G122" s="35"/>
      <c r="H122" s="35"/>
      <c r="I122" s="28" t="s">
        <v>34</v>
      </c>
      <c r="J122" s="31" t="str">
        <f>E26</f>
        <v>Pavel Hrba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140</v>
      </c>
      <c r="D124" s="166" t="s">
        <v>62</v>
      </c>
      <c r="E124" s="166" t="s">
        <v>58</v>
      </c>
      <c r="F124" s="166" t="s">
        <v>59</v>
      </c>
      <c r="G124" s="166" t="s">
        <v>141</v>
      </c>
      <c r="H124" s="166" t="s">
        <v>142</v>
      </c>
      <c r="I124" s="166" t="s">
        <v>143</v>
      </c>
      <c r="J124" s="166" t="s">
        <v>109</v>
      </c>
      <c r="K124" s="167" t="s">
        <v>144</v>
      </c>
      <c r="L124" s="168"/>
      <c r="M124" s="74" t="s">
        <v>1</v>
      </c>
      <c r="N124" s="75" t="s">
        <v>41</v>
      </c>
      <c r="O124" s="75" t="s">
        <v>145</v>
      </c>
      <c r="P124" s="75" t="s">
        <v>146</v>
      </c>
      <c r="Q124" s="75" t="s">
        <v>147</v>
      </c>
      <c r="R124" s="75" t="s">
        <v>148</v>
      </c>
      <c r="S124" s="75" t="s">
        <v>149</v>
      </c>
      <c r="T124" s="76" t="s">
        <v>150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151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P126+P129+P136+P140+P164</f>
        <v>0</v>
      </c>
      <c r="Q125" s="78"/>
      <c r="R125" s="171">
        <f>R126+R129+R136+R140+R164</f>
        <v>0</v>
      </c>
      <c r="S125" s="78"/>
      <c r="T125" s="172">
        <f>T126+T129+T136+T140+T164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76</v>
      </c>
      <c r="AU125" s="16" t="s">
        <v>111</v>
      </c>
      <c r="BK125" s="173">
        <f>BK126+BK129+BK136+BK140+BK164</f>
        <v>0</v>
      </c>
    </row>
    <row r="126" spans="1:65" s="12" customFormat="1" ht="25.9" customHeight="1">
      <c r="B126" s="174"/>
      <c r="C126" s="175"/>
      <c r="D126" s="176" t="s">
        <v>76</v>
      </c>
      <c r="E126" s="177" t="s">
        <v>1195</v>
      </c>
      <c r="F126" s="177" t="s">
        <v>1196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SUM(P127:P128)</f>
        <v>0</v>
      </c>
      <c r="Q126" s="182"/>
      <c r="R126" s="183">
        <f>SUM(R127:R128)</f>
        <v>0</v>
      </c>
      <c r="S126" s="182"/>
      <c r="T126" s="184">
        <f>SUM(T127:T128)</f>
        <v>0</v>
      </c>
      <c r="AR126" s="185" t="s">
        <v>87</v>
      </c>
      <c r="AT126" s="186" t="s">
        <v>76</v>
      </c>
      <c r="AU126" s="186" t="s">
        <v>77</v>
      </c>
      <c r="AY126" s="185" t="s">
        <v>154</v>
      </c>
      <c r="BK126" s="187">
        <f>SUM(BK127:BK128)</f>
        <v>0</v>
      </c>
    </row>
    <row r="127" spans="1:65" s="2" customFormat="1" ht="16.5" customHeight="1">
      <c r="A127" s="33"/>
      <c r="B127" s="34"/>
      <c r="C127" s="215" t="s">
        <v>8</v>
      </c>
      <c r="D127" s="215" t="s">
        <v>270</v>
      </c>
      <c r="E127" s="216" t="s">
        <v>1197</v>
      </c>
      <c r="F127" s="217" t="s">
        <v>1198</v>
      </c>
      <c r="G127" s="218" t="s">
        <v>637</v>
      </c>
      <c r="H127" s="219">
        <v>1</v>
      </c>
      <c r="I127" s="220"/>
      <c r="J127" s="221">
        <f>ROUND(I127*H127,0)</f>
        <v>0</v>
      </c>
      <c r="K127" s="217" t="s">
        <v>1</v>
      </c>
      <c r="L127" s="222"/>
      <c r="M127" s="223" t="s">
        <v>1</v>
      </c>
      <c r="N127" s="224" t="s">
        <v>43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324</v>
      </c>
      <c r="AT127" s="201" t="s">
        <v>270</v>
      </c>
      <c r="AU127" s="201" t="s">
        <v>8</v>
      </c>
      <c r="AY127" s="16" t="s">
        <v>154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87</v>
      </c>
      <c r="BK127" s="202">
        <f>ROUND(I127*H127,0)</f>
        <v>0</v>
      </c>
      <c r="BL127" s="16" t="s">
        <v>238</v>
      </c>
      <c r="BM127" s="201" t="s">
        <v>1402</v>
      </c>
    </row>
    <row r="128" spans="1:65" s="2" customFormat="1" ht="16.5" customHeight="1">
      <c r="A128" s="33"/>
      <c r="B128" s="34"/>
      <c r="C128" s="190" t="s">
        <v>87</v>
      </c>
      <c r="D128" s="190" t="s">
        <v>156</v>
      </c>
      <c r="E128" s="191" t="s">
        <v>1200</v>
      </c>
      <c r="F128" s="192" t="s">
        <v>1201</v>
      </c>
      <c r="G128" s="193" t="s">
        <v>1202</v>
      </c>
      <c r="H128" s="194">
        <v>1</v>
      </c>
      <c r="I128" s="195"/>
      <c r="J128" s="196">
        <f>ROUND(I128*H128,0)</f>
        <v>0</v>
      </c>
      <c r="K128" s="192" t="s">
        <v>1</v>
      </c>
      <c r="L128" s="38"/>
      <c r="M128" s="197" t="s">
        <v>1</v>
      </c>
      <c r="N128" s="198" t="s">
        <v>43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238</v>
      </c>
      <c r="AT128" s="201" t="s">
        <v>156</v>
      </c>
      <c r="AU128" s="201" t="s">
        <v>8</v>
      </c>
      <c r="AY128" s="16" t="s">
        <v>154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87</v>
      </c>
      <c r="BK128" s="202">
        <f>ROUND(I128*H128,0)</f>
        <v>0</v>
      </c>
      <c r="BL128" s="16" t="s">
        <v>238</v>
      </c>
      <c r="BM128" s="201" t="s">
        <v>1403</v>
      </c>
    </row>
    <row r="129" spans="1:65" s="12" customFormat="1" ht="25.9" customHeight="1">
      <c r="B129" s="174"/>
      <c r="C129" s="175"/>
      <c r="D129" s="176" t="s">
        <v>76</v>
      </c>
      <c r="E129" s="177" t="s">
        <v>1204</v>
      </c>
      <c r="F129" s="177" t="s">
        <v>1205</v>
      </c>
      <c r="G129" s="175"/>
      <c r="H129" s="175"/>
      <c r="I129" s="178"/>
      <c r="J129" s="179">
        <f>BK129</f>
        <v>0</v>
      </c>
      <c r="K129" s="175"/>
      <c r="L129" s="180"/>
      <c r="M129" s="181"/>
      <c r="N129" s="182"/>
      <c r="O129" s="182"/>
      <c r="P129" s="183">
        <f>SUM(P130:P135)</f>
        <v>0</v>
      </c>
      <c r="Q129" s="182"/>
      <c r="R129" s="183">
        <f>SUM(R130:R135)</f>
        <v>0</v>
      </c>
      <c r="S129" s="182"/>
      <c r="T129" s="184">
        <f>SUM(T130:T135)</f>
        <v>0</v>
      </c>
      <c r="AR129" s="185" t="s">
        <v>87</v>
      </c>
      <c r="AT129" s="186" t="s">
        <v>76</v>
      </c>
      <c r="AU129" s="186" t="s">
        <v>77</v>
      </c>
      <c r="AY129" s="185" t="s">
        <v>154</v>
      </c>
      <c r="BK129" s="187">
        <f>SUM(BK130:BK135)</f>
        <v>0</v>
      </c>
    </row>
    <row r="130" spans="1:65" s="2" customFormat="1" ht="16.5" customHeight="1">
      <c r="A130" s="33"/>
      <c r="B130" s="34"/>
      <c r="C130" s="215" t="s">
        <v>170</v>
      </c>
      <c r="D130" s="215" t="s">
        <v>270</v>
      </c>
      <c r="E130" s="216" t="s">
        <v>1206</v>
      </c>
      <c r="F130" s="217" t="s">
        <v>1207</v>
      </c>
      <c r="G130" s="218" t="s">
        <v>637</v>
      </c>
      <c r="H130" s="219">
        <v>1</v>
      </c>
      <c r="I130" s="220"/>
      <c r="J130" s="221">
        <f t="shared" ref="J130:J135" si="0">ROUND(I130*H130,0)</f>
        <v>0</v>
      </c>
      <c r="K130" s="217" t="s">
        <v>1</v>
      </c>
      <c r="L130" s="222"/>
      <c r="M130" s="223" t="s">
        <v>1</v>
      </c>
      <c r="N130" s="224" t="s">
        <v>43</v>
      </c>
      <c r="O130" s="70"/>
      <c r="P130" s="199">
        <f t="shared" ref="P130:P135" si="1">O130*H130</f>
        <v>0</v>
      </c>
      <c r="Q130" s="199">
        <v>0</v>
      </c>
      <c r="R130" s="199">
        <f t="shared" ref="R130:R135" si="2">Q130*H130</f>
        <v>0</v>
      </c>
      <c r="S130" s="199">
        <v>0</v>
      </c>
      <c r="T130" s="200">
        <f t="shared" ref="T130:T135" si="3"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324</v>
      </c>
      <c r="AT130" s="201" t="s">
        <v>270</v>
      </c>
      <c r="AU130" s="201" t="s">
        <v>8</v>
      </c>
      <c r="AY130" s="16" t="s">
        <v>154</v>
      </c>
      <c r="BE130" s="202">
        <f t="shared" ref="BE130:BE135" si="4">IF(N130="základní",J130,0)</f>
        <v>0</v>
      </c>
      <c r="BF130" s="202">
        <f t="shared" ref="BF130:BF135" si="5">IF(N130="snížená",J130,0)</f>
        <v>0</v>
      </c>
      <c r="BG130" s="202">
        <f t="shared" ref="BG130:BG135" si="6">IF(N130="zákl. přenesená",J130,0)</f>
        <v>0</v>
      </c>
      <c r="BH130" s="202">
        <f t="shared" ref="BH130:BH135" si="7">IF(N130="sníž. přenesená",J130,0)</f>
        <v>0</v>
      </c>
      <c r="BI130" s="202">
        <f t="shared" ref="BI130:BI135" si="8">IF(N130="nulová",J130,0)</f>
        <v>0</v>
      </c>
      <c r="BJ130" s="16" t="s">
        <v>87</v>
      </c>
      <c r="BK130" s="202">
        <f t="shared" ref="BK130:BK135" si="9">ROUND(I130*H130,0)</f>
        <v>0</v>
      </c>
      <c r="BL130" s="16" t="s">
        <v>238</v>
      </c>
      <c r="BM130" s="201" t="s">
        <v>1404</v>
      </c>
    </row>
    <row r="131" spans="1:65" s="2" customFormat="1" ht="16.5" customHeight="1">
      <c r="A131" s="33"/>
      <c r="B131" s="34"/>
      <c r="C131" s="215" t="s">
        <v>161</v>
      </c>
      <c r="D131" s="215" t="s">
        <v>270</v>
      </c>
      <c r="E131" s="216" t="s">
        <v>1209</v>
      </c>
      <c r="F131" s="217" t="s">
        <v>1210</v>
      </c>
      <c r="G131" s="218" t="s">
        <v>637</v>
      </c>
      <c r="H131" s="219">
        <v>1</v>
      </c>
      <c r="I131" s="220"/>
      <c r="J131" s="221">
        <f t="shared" si="0"/>
        <v>0</v>
      </c>
      <c r="K131" s="217" t="s">
        <v>1</v>
      </c>
      <c r="L131" s="222"/>
      <c r="M131" s="223" t="s">
        <v>1</v>
      </c>
      <c r="N131" s="224" t="s">
        <v>43</v>
      </c>
      <c r="O131" s="70"/>
      <c r="P131" s="199">
        <f t="shared" si="1"/>
        <v>0</v>
      </c>
      <c r="Q131" s="199">
        <v>0</v>
      </c>
      <c r="R131" s="199">
        <f t="shared" si="2"/>
        <v>0</v>
      </c>
      <c r="S131" s="199">
        <v>0</v>
      </c>
      <c r="T131" s="200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324</v>
      </c>
      <c r="AT131" s="201" t="s">
        <v>270</v>
      </c>
      <c r="AU131" s="201" t="s">
        <v>8</v>
      </c>
      <c r="AY131" s="16" t="s">
        <v>154</v>
      </c>
      <c r="BE131" s="202">
        <f t="shared" si="4"/>
        <v>0</v>
      </c>
      <c r="BF131" s="202">
        <f t="shared" si="5"/>
        <v>0</v>
      </c>
      <c r="BG131" s="202">
        <f t="shared" si="6"/>
        <v>0</v>
      </c>
      <c r="BH131" s="202">
        <f t="shared" si="7"/>
        <v>0</v>
      </c>
      <c r="BI131" s="202">
        <f t="shared" si="8"/>
        <v>0</v>
      </c>
      <c r="BJ131" s="16" t="s">
        <v>87</v>
      </c>
      <c r="BK131" s="202">
        <f t="shared" si="9"/>
        <v>0</v>
      </c>
      <c r="BL131" s="16" t="s">
        <v>238</v>
      </c>
      <c r="BM131" s="201" t="s">
        <v>1405</v>
      </c>
    </row>
    <row r="132" spans="1:65" s="2" customFormat="1" ht="16.5" customHeight="1">
      <c r="A132" s="33"/>
      <c r="B132" s="34"/>
      <c r="C132" s="215" t="s">
        <v>179</v>
      </c>
      <c r="D132" s="215" t="s">
        <v>270</v>
      </c>
      <c r="E132" s="216" t="s">
        <v>1212</v>
      </c>
      <c r="F132" s="217" t="s">
        <v>1213</v>
      </c>
      <c r="G132" s="218" t="s">
        <v>637</v>
      </c>
      <c r="H132" s="219">
        <v>1</v>
      </c>
      <c r="I132" s="220"/>
      <c r="J132" s="221">
        <f t="shared" si="0"/>
        <v>0</v>
      </c>
      <c r="K132" s="217" t="s">
        <v>1</v>
      </c>
      <c r="L132" s="222"/>
      <c r="M132" s="223" t="s">
        <v>1</v>
      </c>
      <c r="N132" s="224" t="s">
        <v>43</v>
      </c>
      <c r="O132" s="70"/>
      <c r="P132" s="199">
        <f t="shared" si="1"/>
        <v>0</v>
      </c>
      <c r="Q132" s="199">
        <v>0</v>
      </c>
      <c r="R132" s="199">
        <f t="shared" si="2"/>
        <v>0</v>
      </c>
      <c r="S132" s="199">
        <v>0</v>
      </c>
      <c r="T132" s="200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324</v>
      </c>
      <c r="AT132" s="201" t="s">
        <v>270</v>
      </c>
      <c r="AU132" s="201" t="s">
        <v>8</v>
      </c>
      <c r="AY132" s="16" t="s">
        <v>154</v>
      </c>
      <c r="BE132" s="202">
        <f t="shared" si="4"/>
        <v>0</v>
      </c>
      <c r="BF132" s="202">
        <f t="shared" si="5"/>
        <v>0</v>
      </c>
      <c r="BG132" s="202">
        <f t="shared" si="6"/>
        <v>0</v>
      </c>
      <c r="BH132" s="202">
        <f t="shared" si="7"/>
        <v>0</v>
      </c>
      <c r="BI132" s="202">
        <f t="shared" si="8"/>
        <v>0</v>
      </c>
      <c r="BJ132" s="16" t="s">
        <v>87</v>
      </c>
      <c r="BK132" s="202">
        <f t="shared" si="9"/>
        <v>0</v>
      </c>
      <c r="BL132" s="16" t="s">
        <v>238</v>
      </c>
      <c r="BM132" s="201" t="s">
        <v>1406</v>
      </c>
    </row>
    <row r="133" spans="1:65" s="2" customFormat="1" ht="16.5" customHeight="1">
      <c r="A133" s="33"/>
      <c r="B133" s="34"/>
      <c r="C133" s="215" t="s">
        <v>183</v>
      </c>
      <c r="D133" s="215" t="s">
        <v>270</v>
      </c>
      <c r="E133" s="216" t="s">
        <v>1215</v>
      </c>
      <c r="F133" s="217" t="s">
        <v>1216</v>
      </c>
      <c r="G133" s="218" t="s">
        <v>224</v>
      </c>
      <c r="H133" s="219">
        <v>11</v>
      </c>
      <c r="I133" s="220"/>
      <c r="J133" s="221">
        <f t="shared" si="0"/>
        <v>0</v>
      </c>
      <c r="K133" s="217" t="s">
        <v>1</v>
      </c>
      <c r="L133" s="222"/>
      <c r="M133" s="223" t="s">
        <v>1</v>
      </c>
      <c r="N133" s="224" t="s">
        <v>43</v>
      </c>
      <c r="O133" s="70"/>
      <c r="P133" s="199">
        <f t="shared" si="1"/>
        <v>0</v>
      </c>
      <c r="Q133" s="199">
        <v>0</v>
      </c>
      <c r="R133" s="199">
        <f t="shared" si="2"/>
        <v>0</v>
      </c>
      <c r="S133" s="199">
        <v>0</v>
      </c>
      <c r="T133" s="200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324</v>
      </c>
      <c r="AT133" s="201" t="s">
        <v>270</v>
      </c>
      <c r="AU133" s="201" t="s">
        <v>8</v>
      </c>
      <c r="AY133" s="16" t="s">
        <v>154</v>
      </c>
      <c r="BE133" s="202">
        <f t="shared" si="4"/>
        <v>0</v>
      </c>
      <c r="BF133" s="202">
        <f t="shared" si="5"/>
        <v>0</v>
      </c>
      <c r="BG133" s="202">
        <f t="shared" si="6"/>
        <v>0</v>
      </c>
      <c r="BH133" s="202">
        <f t="shared" si="7"/>
        <v>0</v>
      </c>
      <c r="BI133" s="202">
        <f t="shared" si="8"/>
        <v>0</v>
      </c>
      <c r="BJ133" s="16" t="s">
        <v>87</v>
      </c>
      <c r="BK133" s="202">
        <f t="shared" si="9"/>
        <v>0</v>
      </c>
      <c r="BL133" s="16" t="s">
        <v>238</v>
      </c>
      <c r="BM133" s="201" t="s">
        <v>1407</v>
      </c>
    </row>
    <row r="134" spans="1:65" s="2" customFormat="1" ht="16.5" customHeight="1">
      <c r="A134" s="33"/>
      <c r="B134" s="34"/>
      <c r="C134" s="215" t="s">
        <v>190</v>
      </c>
      <c r="D134" s="215" t="s">
        <v>270</v>
      </c>
      <c r="E134" s="216" t="s">
        <v>1218</v>
      </c>
      <c r="F134" s="217" t="s">
        <v>1219</v>
      </c>
      <c r="G134" s="218" t="s">
        <v>637</v>
      </c>
      <c r="H134" s="219">
        <v>2</v>
      </c>
      <c r="I134" s="220"/>
      <c r="J134" s="221">
        <f t="shared" si="0"/>
        <v>0</v>
      </c>
      <c r="K134" s="217" t="s">
        <v>1</v>
      </c>
      <c r="L134" s="222"/>
      <c r="M134" s="223" t="s">
        <v>1</v>
      </c>
      <c r="N134" s="224" t="s">
        <v>43</v>
      </c>
      <c r="O134" s="70"/>
      <c r="P134" s="199">
        <f t="shared" si="1"/>
        <v>0</v>
      </c>
      <c r="Q134" s="199">
        <v>0</v>
      </c>
      <c r="R134" s="199">
        <f t="shared" si="2"/>
        <v>0</v>
      </c>
      <c r="S134" s="199">
        <v>0</v>
      </c>
      <c r="T134" s="20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324</v>
      </c>
      <c r="AT134" s="201" t="s">
        <v>270</v>
      </c>
      <c r="AU134" s="201" t="s">
        <v>8</v>
      </c>
      <c r="AY134" s="16" t="s">
        <v>154</v>
      </c>
      <c r="BE134" s="202">
        <f t="shared" si="4"/>
        <v>0</v>
      </c>
      <c r="BF134" s="202">
        <f t="shared" si="5"/>
        <v>0</v>
      </c>
      <c r="BG134" s="202">
        <f t="shared" si="6"/>
        <v>0</v>
      </c>
      <c r="BH134" s="202">
        <f t="shared" si="7"/>
        <v>0</v>
      </c>
      <c r="BI134" s="202">
        <f t="shared" si="8"/>
        <v>0</v>
      </c>
      <c r="BJ134" s="16" t="s">
        <v>87</v>
      </c>
      <c r="BK134" s="202">
        <f t="shared" si="9"/>
        <v>0</v>
      </c>
      <c r="BL134" s="16" t="s">
        <v>238</v>
      </c>
      <c r="BM134" s="201" t="s">
        <v>1408</v>
      </c>
    </row>
    <row r="135" spans="1:65" s="2" customFormat="1" ht="16.5" customHeight="1">
      <c r="A135" s="33"/>
      <c r="B135" s="34"/>
      <c r="C135" s="190" t="s">
        <v>195</v>
      </c>
      <c r="D135" s="190" t="s">
        <v>156</v>
      </c>
      <c r="E135" s="191" t="s">
        <v>1221</v>
      </c>
      <c r="F135" s="192" t="s">
        <v>1201</v>
      </c>
      <c r="G135" s="193" t="s">
        <v>1202</v>
      </c>
      <c r="H135" s="194">
        <v>10</v>
      </c>
      <c r="I135" s="195"/>
      <c r="J135" s="196">
        <f t="shared" si="0"/>
        <v>0</v>
      </c>
      <c r="K135" s="192" t="s">
        <v>1</v>
      </c>
      <c r="L135" s="38"/>
      <c r="M135" s="197" t="s">
        <v>1</v>
      </c>
      <c r="N135" s="198" t="s">
        <v>43</v>
      </c>
      <c r="O135" s="70"/>
      <c r="P135" s="199">
        <f t="shared" si="1"/>
        <v>0</v>
      </c>
      <c r="Q135" s="199">
        <v>0</v>
      </c>
      <c r="R135" s="199">
        <f t="shared" si="2"/>
        <v>0</v>
      </c>
      <c r="S135" s="199">
        <v>0</v>
      </c>
      <c r="T135" s="20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238</v>
      </c>
      <c r="AT135" s="201" t="s">
        <v>156</v>
      </c>
      <c r="AU135" s="201" t="s">
        <v>8</v>
      </c>
      <c r="AY135" s="16" t="s">
        <v>154</v>
      </c>
      <c r="BE135" s="202">
        <f t="shared" si="4"/>
        <v>0</v>
      </c>
      <c r="BF135" s="202">
        <f t="shared" si="5"/>
        <v>0</v>
      </c>
      <c r="BG135" s="202">
        <f t="shared" si="6"/>
        <v>0</v>
      </c>
      <c r="BH135" s="202">
        <f t="shared" si="7"/>
        <v>0</v>
      </c>
      <c r="BI135" s="202">
        <f t="shared" si="8"/>
        <v>0</v>
      </c>
      <c r="BJ135" s="16" t="s">
        <v>87</v>
      </c>
      <c r="BK135" s="202">
        <f t="shared" si="9"/>
        <v>0</v>
      </c>
      <c r="BL135" s="16" t="s">
        <v>238</v>
      </c>
      <c r="BM135" s="201" t="s">
        <v>1409</v>
      </c>
    </row>
    <row r="136" spans="1:65" s="12" customFormat="1" ht="25.9" customHeight="1">
      <c r="B136" s="174"/>
      <c r="C136" s="175"/>
      <c r="D136" s="176" t="s">
        <v>76</v>
      </c>
      <c r="E136" s="177" t="s">
        <v>1223</v>
      </c>
      <c r="F136" s="177" t="s">
        <v>1224</v>
      </c>
      <c r="G136" s="175"/>
      <c r="H136" s="175"/>
      <c r="I136" s="178"/>
      <c r="J136" s="179">
        <f>BK136</f>
        <v>0</v>
      </c>
      <c r="K136" s="175"/>
      <c r="L136" s="180"/>
      <c r="M136" s="181"/>
      <c r="N136" s="182"/>
      <c r="O136" s="182"/>
      <c r="P136" s="183">
        <f>SUM(P137:P139)</f>
        <v>0</v>
      </c>
      <c r="Q136" s="182"/>
      <c r="R136" s="183">
        <f>SUM(R137:R139)</f>
        <v>0</v>
      </c>
      <c r="S136" s="182"/>
      <c r="T136" s="184">
        <f>SUM(T137:T139)</f>
        <v>0</v>
      </c>
      <c r="AR136" s="185" t="s">
        <v>87</v>
      </c>
      <c r="AT136" s="186" t="s">
        <v>76</v>
      </c>
      <c r="AU136" s="186" t="s">
        <v>77</v>
      </c>
      <c r="AY136" s="185" t="s">
        <v>154</v>
      </c>
      <c r="BK136" s="187">
        <f>SUM(BK137:BK139)</f>
        <v>0</v>
      </c>
    </row>
    <row r="137" spans="1:65" s="2" customFormat="1" ht="16.5" customHeight="1">
      <c r="A137" s="33"/>
      <c r="B137" s="34"/>
      <c r="C137" s="215" t="s">
        <v>201</v>
      </c>
      <c r="D137" s="215" t="s">
        <v>270</v>
      </c>
      <c r="E137" s="216" t="s">
        <v>1225</v>
      </c>
      <c r="F137" s="217" t="s">
        <v>1226</v>
      </c>
      <c r="G137" s="218" t="s">
        <v>224</v>
      </c>
      <c r="H137" s="219">
        <v>5</v>
      </c>
      <c r="I137" s="220"/>
      <c r="J137" s="221">
        <f>ROUND(I137*H137,0)</f>
        <v>0</v>
      </c>
      <c r="K137" s="217" t="s">
        <v>1</v>
      </c>
      <c r="L137" s="222"/>
      <c r="M137" s="223" t="s">
        <v>1</v>
      </c>
      <c r="N137" s="224" t="s">
        <v>43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324</v>
      </c>
      <c r="AT137" s="201" t="s">
        <v>270</v>
      </c>
      <c r="AU137" s="201" t="s">
        <v>8</v>
      </c>
      <c r="AY137" s="16" t="s">
        <v>154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87</v>
      </c>
      <c r="BK137" s="202">
        <f>ROUND(I137*H137,0)</f>
        <v>0</v>
      </c>
      <c r="BL137" s="16" t="s">
        <v>238</v>
      </c>
      <c r="BM137" s="201" t="s">
        <v>1410</v>
      </c>
    </row>
    <row r="138" spans="1:65" s="2" customFormat="1" ht="16.5" customHeight="1">
      <c r="A138" s="33"/>
      <c r="B138" s="34"/>
      <c r="C138" s="215" t="s">
        <v>205</v>
      </c>
      <c r="D138" s="215" t="s">
        <v>270</v>
      </c>
      <c r="E138" s="216" t="s">
        <v>1228</v>
      </c>
      <c r="F138" s="217" t="s">
        <v>1229</v>
      </c>
      <c r="G138" s="218" t="s">
        <v>224</v>
      </c>
      <c r="H138" s="219">
        <v>10</v>
      </c>
      <c r="I138" s="220"/>
      <c r="J138" s="221">
        <f>ROUND(I138*H138,0)</f>
        <v>0</v>
      </c>
      <c r="K138" s="217" t="s">
        <v>1</v>
      </c>
      <c r="L138" s="222"/>
      <c r="M138" s="223" t="s">
        <v>1</v>
      </c>
      <c r="N138" s="224" t="s">
        <v>43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324</v>
      </c>
      <c r="AT138" s="201" t="s">
        <v>270</v>
      </c>
      <c r="AU138" s="201" t="s">
        <v>8</v>
      </c>
      <c r="AY138" s="16" t="s">
        <v>154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87</v>
      </c>
      <c r="BK138" s="202">
        <f>ROUND(I138*H138,0)</f>
        <v>0</v>
      </c>
      <c r="BL138" s="16" t="s">
        <v>238</v>
      </c>
      <c r="BM138" s="201" t="s">
        <v>1411</v>
      </c>
    </row>
    <row r="139" spans="1:65" s="2" customFormat="1" ht="16.5" customHeight="1">
      <c r="A139" s="33"/>
      <c r="B139" s="34"/>
      <c r="C139" s="190" t="s">
        <v>211</v>
      </c>
      <c r="D139" s="190" t="s">
        <v>156</v>
      </c>
      <c r="E139" s="191" t="s">
        <v>1231</v>
      </c>
      <c r="F139" s="192" t="s">
        <v>1201</v>
      </c>
      <c r="G139" s="193" t="s">
        <v>1202</v>
      </c>
      <c r="H139" s="194">
        <v>2</v>
      </c>
      <c r="I139" s="195"/>
      <c r="J139" s="196">
        <f>ROUND(I139*H139,0)</f>
        <v>0</v>
      </c>
      <c r="K139" s="192" t="s">
        <v>1</v>
      </c>
      <c r="L139" s="38"/>
      <c r="M139" s="197" t="s">
        <v>1</v>
      </c>
      <c r="N139" s="198" t="s">
        <v>43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238</v>
      </c>
      <c r="AT139" s="201" t="s">
        <v>156</v>
      </c>
      <c r="AU139" s="201" t="s">
        <v>8</v>
      </c>
      <c r="AY139" s="16" t="s">
        <v>154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87</v>
      </c>
      <c r="BK139" s="202">
        <f>ROUND(I139*H139,0)</f>
        <v>0</v>
      </c>
      <c r="BL139" s="16" t="s">
        <v>238</v>
      </c>
      <c r="BM139" s="201" t="s">
        <v>1412</v>
      </c>
    </row>
    <row r="140" spans="1:65" s="12" customFormat="1" ht="25.9" customHeight="1">
      <c r="B140" s="174"/>
      <c r="C140" s="175"/>
      <c r="D140" s="176" t="s">
        <v>76</v>
      </c>
      <c r="E140" s="177" t="s">
        <v>1233</v>
      </c>
      <c r="F140" s="177" t="s">
        <v>1234</v>
      </c>
      <c r="G140" s="175"/>
      <c r="H140" s="175"/>
      <c r="I140" s="178"/>
      <c r="J140" s="179">
        <f>BK140</f>
        <v>0</v>
      </c>
      <c r="K140" s="175"/>
      <c r="L140" s="180"/>
      <c r="M140" s="181"/>
      <c r="N140" s="182"/>
      <c r="O140" s="182"/>
      <c r="P140" s="183">
        <f>SUM(P141:P163)</f>
        <v>0</v>
      </c>
      <c r="Q140" s="182"/>
      <c r="R140" s="183">
        <f>SUM(R141:R163)</f>
        <v>0</v>
      </c>
      <c r="S140" s="182"/>
      <c r="T140" s="184">
        <f>SUM(T141:T163)</f>
        <v>0</v>
      </c>
      <c r="AR140" s="185" t="s">
        <v>87</v>
      </c>
      <c r="AT140" s="186" t="s">
        <v>76</v>
      </c>
      <c r="AU140" s="186" t="s">
        <v>77</v>
      </c>
      <c r="AY140" s="185" t="s">
        <v>154</v>
      </c>
      <c r="BK140" s="187">
        <f>SUM(BK141:BK163)</f>
        <v>0</v>
      </c>
    </row>
    <row r="141" spans="1:65" s="2" customFormat="1" ht="16.5" customHeight="1">
      <c r="A141" s="33"/>
      <c r="B141" s="34"/>
      <c r="C141" s="215" t="s">
        <v>216</v>
      </c>
      <c r="D141" s="215" t="s">
        <v>270</v>
      </c>
      <c r="E141" s="216" t="s">
        <v>1235</v>
      </c>
      <c r="F141" s="217" t="s">
        <v>1236</v>
      </c>
      <c r="G141" s="218" t="s">
        <v>637</v>
      </c>
      <c r="H141" s="219">
        <v>21</v>
      </c>
      <c r="I141" s="220"/>
      <c r="J141" s="221">
        <f t="shared" ref="J141:J163" si="10">ROUND(I141*H141,0)</f>
        <v>0</v>
      </c>
      <c r="K141" s="217" t="s">
        <v>1</v>
      </c>
      <c r="L141" s="222"/>
      <c r="M141" s="223" t="s">
        <v>1</v>
      </c>
      <c r="N141" s="224" t="s">
        <v>43</v>
      </c>
      <c r="O141" s="70"/>
      <c r="P141" s="199">
        <f t="shared" ref="P141:P163" si="11">O141*H141</f>
        <v>0</v>
      </c>
      <c r="Q141" s="199">
        <v>0</v>
      </c>
      <c r="R141" s="199">
        <f t="shared" ref="R141:R163" si="12">Q141*H141</f>
        <v>0</v>
      </c>
      <c r="S141" s="199">
        <v>0</v>
      </c>
      <c r="T141" s="200">
        <f t="shared" ref="T141:T163" si="13"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324</v>
      </c>
      <c r="AT141" s="201" t="s">
        <v>270</v>
      </c>
      <c r="AU141" s="201" t="s">
        <v>8</v>
      </c>
      <c r="AY141" s="16" t="s">
        <v>154</v>
      </c>
      <c r="BE141" s="202">
        <f t="shared" ref="BE141:BE163" si="14">IF(N141="základní",J141,0)</f>
        <v>0</v>
      </c>
      <c r="BF141" s="202">
        <f t="shared" ref="BF141:BF163" si="15">IF(N141="snížená",J141,0)</f>
        <v>0</v>
      </c>
      <c r="BG141" s="202">
        <f t="shared" ref="BG141:BG163" si="16">IF(N141="zákl. přenesená",J141,0)</f>
        <v>0</v>
      </c>
      <c r="BH141" s="202">
        <f t="shared" ref="BH141:BH163" si="17">IF(N141="sníž. přenesená",J141,0)</f>
        <v>0</v>
      </c>
      <c r="BI141" s="202">
        <f t="shared" ref="BI141:BI163" si="18">IF(N141="nulová",J141,0)</f>
        <v>0</v>
      </c>
      <c r="BJ141" s="16" t="s">
        <v>87</v>
      </c>
      <c r="BK141" s="202">
        <f t="shared" ref="BK141:BK163" si="19">ROUND(I141*H141,0)</f>
        <v>0</v>
      </c>
      <c r="BL141" s="16" t="s">
        <v>238</v>
      </c>
      <c r="BM141" s="201" t="s">
        <v>1413</v>
      </c>
    </row>
    <row r="142" spans="1:65" s="2" customFormat="1" ht="16.5" customHeight="1">
      <c r="A142" s="33"/>
      <c r="B142" s="34"/>
      <c r="C142" s="215" t="s">
        <v>221</v>
      </c>
      <c r="D142" s="215" t="s">
        <v>270</v>
      </c>
      <c r="E142" s="216" t="s">
        <v>1238</v>
      </c>
      <c r="F142" s="217" t="s">
        <v>1239</v>
      </c>
      <c r="G142" s="218" t="s">
        <v>637</v>
      </c>
      <c r="H142" s="219">
        <v>40</v>
      </c>
      <c r="I142" s="220"/>
      <c r="J142" s="221">
        <f t="shared" si="10"/>
        <v>0</v>
      </c>
      <c r="K142" s="217" t="s">
        <v>1</v>
      </c>
      <c r="L142" s="222"/>
      <c r="M142" s="223" t="s">
        <v>1</v>
      </c>
      <c r="N142" s="224" t="s">
        <v>43</v>
      </c>
      <c r="O142" s="70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324</v>
      </c>
      <c r="AT142" s="201" t="s">
        <v>270</v>
      </c>
      <c r="AU142" s="201" t="s">
        <v>8</v>
      </c>
      <c r="AY142" s="16" t="s">
        <v>154</v>
      </c>
      <c r="BE142" s="202">
        <f t="shared" si="14"/>
        <v>0</v>
      </c>
      <c r="BF142" s="202">
        <f t="shared" si="15"/>
        <v>0</v>
      </c>
      <c r="BG142" s="202">
        <f t="shared" si="16"/>
        <v>0</v>
      </c>
      <c r="BH142" s="202">
        <f t="shared" si="17"/>
        <v>0</v>
      </c>
      <c r="BI142" s="202">
        <f t="shared" si="18"/>
        <v>0</v>
      </c>
      <c r="BJ142" s="16" t="s">
        <v>87</v>
      </c>
      <c r="BK142" s="202">
        <f t="shared" si="19"/>
        <v>0</v>
      </c>
      <c r="BL142" s="16" t="s">
        <v>238</v>
      </c>
      <c r="BM142" s="201" t="s">
        <v>1414</v>
      </c>
    </row>
    <row r="143" spans="1:65" s="2" customFormat="1" ht="16.5" customHeight="1">
      <c r="A143" s="33"/>
      <c r="B143" s="34"/>
      <c r="C143" s="215" t="s">
        <v>228</v>
      </c>
      <c r="D143" s="215" t="s">
        <v>270</v>
      </c>
      <c r="E143" s="216" t="s">
        <v>1241</v>
      </c>
      <c r="F143" s="217" t="s">
        <v>1242</v>
      </c>
      <c r="G143" s="218" t="s">
        <v>637</v>
      </c>
      <c r="H143" s="219">
        <v>132</v>
      </c>
      <c r="I143" s="220"/>
      <c r="J143" s="221">
        <f t="shared" si="10"/>
        <v>0</v>
      </c>
      <c r="K143" s="217" t="s">
        <v>1</v>
      </c>
      <c r="L143" s="222"/>
      <c r="M143" s="223" t="s">
        <v>1</v>
      </c>
      <c r="N143" s="224" t="s">
        <v>43</v>
      </c>
      <c r="O143" s="70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324</v>
      </c>
      <c r="AT143" s="201" t="s">
        <v>270</v>
      </c>
      <c r="AU143" s="201" t="s">
        <v>8</v>
      </c>
      <c r="AY143" s="16" t="s">
        <v>154</v>
      </c>
      <c r="BE143" s="202">
        <f t="shared" si="14"/>
        <v>0</v>
      </c>
      <c r="BF143" s="202">
        <f t="shared" si="15"/>
        <v>0</v>
      </c>
      <c r="BG143" s="202">
        <f t="shared" si="16"/>
        <v>0</v>
      </c>
      <c r="BH143" s="202">
        <f t="shared" si="17"/>
        <v>0</v>
      </c>
      <c r="BI143" s="202">
        <f t="shared" si="18"/>
        <v>0</v>
      </c>
      <c r="BJ143" s="16" t="s">
        <v>87</v>
      </c>
      <c r="BK143" s="202">
        <f t="shared" si="19"/>
        <v>0</v>
      </c>
      <c r="BL143" s="16" t="s">
        <v>238</v>
      </c>
      <c r="BM143" s="201" t="s">
        <v>1415</v>
      </c>
    </row>
    <row r="144" spans="1:65" s="2" customFormat="1" ht="16.5" customHeight="1">
      <c r="A144" s="33"/>
      <c r="B144" s="34"/>
      <c r="C144" s="215" t="s">
        <v>9</v>
      </c>
      <c r="D144" s="215" t="s">
        <v>270</v>
      </c>
      <c r="E144" s="216" t="s">
        <v>1244</v>
      </c>
      <c r="F144" s="217" t="s">
        <v>1245</v>
      </c>
      <c r="G144" s="218" t="s">
        <v>224</v>
      </c>
      <c r="H144" s="219">
        <v>30</v>
      </c>
      <c r="I144" s="220"/>
      <c r="J144" s="221">
        <f t="shared" si="10"/>
        <v>0</v>
      </c>
      <c r="K144" s="217" t="s">
        <v>1</v>
      </c>
      <c r="L144" s="222"/>
      <c r="M144" s="223" t="s">
        <v>1</v>
      </c>
      <c r="N144" s="224" t="s">
        <v>43</v>
      </c>
      <c r="O144" s="70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324</v>
      </c>
      <c r="AT144" s="201" t="s">
        <v>270</v>
      </c>
      <c r="AU144" s="201" t="s">
        <v>8</v>
      </c>
      <c r="AY144" s="16" t="s">
        <v>154</v>
      </c>
      <c r="BE144" s="202">
        <f t="shared" si="14"/>
        <v>0</v>
      </c>
      <c r="BF144" s="202">
        <f t="shared" si="15"/>
        <v>0</v>
      </c>
      <c r="BG144" s="202">
        <f t="shared" si="16"/>
        <v>0</v>
      </c>
      <c r="BH144" s="202">
        <f t="shared" si="17"/>
        <v>0</v>
      </c>
      <c r="BI144" s="202">
        <f t="shared" si="18"/>
        <v>0</v>
      </c>
      <c r="BJ144" s="16" t="s">
        <v>87</v>
      </c>
      <c r="BK144" s="202">
        <f t="shared" si="19"/>
        <v>0</v>
      </c>
      <c r="BL144" s="16" t="s">
        <v>238</v>
      </c>
      <c r="BM144" s="201" t="s">
        <v>1416</v>
      </c>
    </row>
    <row r="145" spans="1:65" s="2" customFormat="1" ht="16.5" customHeight="1">
      <c r="A145" s="33"/>
      <c r="B145" s="34"/>
      <c r="C145" s="215" t="s">
        <v>238</v>
      </c>
      <c r="D145" s="215" t="s">
        <v>270</v>
      </c>
      <c r="E145" s="216" t="s">
        <v>1247</v>
      </c>
      <c r="F145" s="217" t="s">
        <v>1248</v>
      </c>
      <c r="G145" s="218" t="s">
        <v>224</v>
      </c>
      <c r="H145" s="219">
        <v>435</v>
      </c>
      <c r="I145" s="220"/>
      <c r="J145" s="221">
        <f t="shared" si="10"/>
        <v>0</v>
      </c>
      <c r="K145" s="217" t="s">
        <v>1</v>
      </c>
      <c r="L145" s="222"/>
      <c r="M145" s="223" t="s">
        <v>1</v>
      </c>
      <c r="N145" s="224" t="s">
        <v>43</v>
      </c>
      <c r="O145" s="70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324</v>
      </c>
      <c r="AT145" s="201" t="s">
        <v>270</v>
      </c>
      <c r="AU145" s="201" t="s">
        <v>8</v>
      </c>
      <c r="AY145" s="16" t="s">
        <v>154</v>
      </c>
      <c r="BE145" s="202">
        <f t="shared" si="14"/>
        <v>0</v>
      </c>
      <c r="BF145" s="202">
        <f t="shared" si="15"/>
        <v>0</v>
      </c>
      <c r="BG145" s="202">
        <f t="shared" si="16"/>
        <v>0</v>
      </c>
      <c r="BH145" s="202">
        <f t="shared" si="17"/>
        <v>0</v>
      </c>
      <c r="BI145" s="202">
        <f t="shared" si="18"/>
        <v>0</v>
      </c>
      <c r="BJ145" s="16" t="s">
        <v>87</v>
      </c>
      <c r="BK145" s="202">
        <f t="shared" si="19"/>
        <v>0</v>
      </c>
      <c r="BL145" s="16" t="s">
        <v>238</v>
      </c>
      <c r="BM145" s="201" t="s">
        <v>1417</v>
      </c>
    </row>
    <row r="146" spans="1:65" s="2" customFormat="1" ht="16.5" customHeight="1">
      <c r="A146" s="33"/>
      <c r="B146" s="34"/>
      <c r="C146" s="215" t="s">
        <v>243</v>
      </c>
      <c r="D146" s="215" t="s">
        <v>270</v>
      </c>
      <c r="E146" s="216" t="s">
        <v>1250</v>
      </c>
      <c r="F146" s="217" t="s">
        <v>1251</v>
      </c>
      <c r="G146" s="218" t="s">
        <v>637</v>
      </c>
      <c r="H146" s="219">
        <v>1</v>
      </c>
      <c r="I146" s="220"/>
      <c r="J146" s="221">
        <f t="shared" si="10"/>
        <v>0</v>
      </c>
      <c r="K146" s="217" t="s">
        <v>1</v>
      </c>
      <c r="L146" s="222"/>
      <c r="M146" s="223" t="s">
        <v>1</v>
      </c>
      <c r="N146" s="224" t="s">
        <v>43</v>
      </c>
      <c r="O146" s="70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324</v>
      </c>
      <c r="AT146" s="201" t="s">
        <v>270</v>
      </c>
      <c r="AU146" s="201" t="s">
        <v>8</v>
      </c>
      <c r="AY146" s="16" t="s">
        <v>154</v>
      </c>
      <c r="BE146" s="202">
        <f t="shared" si="14"/>
        <v>0</v>
      </c>
      <c r="BF146" s="202">
        <f t="shared" si="15"/>
        <v>0</v>
      </c>
      <c r="BG146" s="202">
        <f t="shared" si="16"/>
        <v>0</v>
      </c>
      <c r="BH146" s="202">
        <f t="shared" si="17"/>
        <v>0</v>
      </c>
      <c r="BI146" s="202">
        <f t="shared" si="18"/>
        <v>0</v>
      </c>
      <c r="BJ146" s="16" t="s">
        <v>87</v>
      </c>
      <c r="BK146" s="202">
        <f t="shared" si="19"/>
        <v>0</v>
      </c>
      <c r="BL146" s="16" t="s">
        <v>238</v>
      </c>
      <c r="BM146" s="201" t="s">
        <v>1418</v>
      </c>
    </row>
    <row r="147" spans="1:65" s="2" customFormat="1" ht="16.5" customHeight="1">
      <c r="A147" s="33"/>
      <c r="B147" s="34"/>
      <c r="C147" s="215" t="s">
        <v>247</v>
      </c>
      <c r="D147" s="215" t="s">
        <v>270</v>
      </c>
      <c r="E147" s="216" t="s">
        <v>1253</v>
      </c>
      <c r="F147" s="217" t="s">
        <v>1254</v>
      </c>
      <c r="G147" s="218" t="s">
        <v>637</v>
      </c>
      <c r="H147" s="219">
        <v>40</v>
      </c>
      <c r="I147" s="220"/>
      <c r="J147" s="221">
        <f t="shared" si="10"/>
        <v>0</v>
      </c>
      <c r="K147" s="217" t="s">
        <v>1</v>
      </c>
      <c r="L147" s="222"/>
      <c r="M147" s="223" t="s">
        <v>1</v>
      </c>
      <c r="N147" s="224" t="s">
        <v>43</v>
      </c>
      <c r="O147" s="70"/>
      <c r="P147" s="199">
        <f t="shared" si="11"/>
        <v>0</v>
      </c>
      <c r="Q147" s="199">
        <v>0</v>
      </c>
      <c r="R147" s="199">
        <f t="shared" si="12"/>
        <v>0</v>
      </c>
      <c r="S147" s="199">
        <v>0</v>
      </c>
      <c r="T147" s="200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324</v>
      </c>
      <c r="AT147" s="201" t="s">
        <v>270</v>
      </c>
      <c r="AU147" s="201" t="s">
        <v>8</v>
      </c>
      <c r="AY147" s="16" t="s">
        <v>154</v>
      </c>
      <c r="BE147" s="202">
        <f t="shared" si="14"/>
        <v>0</v>
      </c>
      <c r="BF147" s="202">
        <f t="shared" si="15"/>
        <v>0</v>
      </c>
      <c r="BG147" s="202">
        <f t="shared" si="16"/>
        <v>0</v>
      </c>
      <c r="BH147" s="202">
        <f t="shared" si="17"/>
        <v>0</v>
      </c>
      <c r="BI147" s="202">
        <f t="shared" si="18"/>
        <v>0</v>
      </c>
      <c r="BJ147" s="16" t="s">
        <v>87</v>
      </c>
      <c r="BK147" s="202">
        <f t="shared" si="19"/>
        <v>0</v>
      </c>
      <c r="BL147" s="16" t="s">
        <v>238</v>
      </c>
      <c r="BM147" s="201" t="s">
        <v>1419</v>
      </c>
    </row>
    <row r="148" spans="1:65" s="2" customFormat="1" ht="16.5" customHeight="1">
      <c r="A148" s="33"/>
      <c r="B148" s="34"/>
      <c r="C148" s="215" t="s">
        <v>252</v>
      </c>
      <c r="D148" s="215" t="s">
        <v>270</v>
      </c>
      <c r="E148" s="216" t="s">
        <v>1256</v>
      </c>
      <c r="F148" s="217" t="s">
        <v>1257</v>
      </c>
      <c r="G148" s="218" t="s">
        <v>637</v>
      </c>
      <c r="H148" s="219">
        <v>30</v>
      </c>
      <c r="I148" s="220"/>
      <c r="J148" s="221">
        <f t="shared" si="10"/>
        <v>0</v>
      </c>
      <c r="K148" s="217" t="s">
        <v>1</v>
      </c>
      <c r="L148" s="222"/>
      <c r="M148" s="223" t="s">
        <v>1</v>
      </c>
      <c r="N148" s="224" t="s">
        <v>43</v>
      </c>
      <c r="O148" s="70"/>
      <c r="P148" s="199">
        <f t="shared" si="11"/>
        <v>0</v>
      </c>
      <c r="Q148" s="199">
        <v>0</v>
      </c>
      <c r="R148" s="199">
        <f t="shared" si="12"/>
        <v>0</v>
      </c>
      <c r="S148" s="199">
        <v>0</v>
      </c>
      <c r="T148" s="200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324</v>
      </c>
      <c r="AT148" s="201" t="s">
        <v>270</v>
      </c>
      <c r="AU148" s="201" t="s">
        <v>8</v>
      </c>
      <c r="AY148" s="16" t="s">
        <v>154</v>
      </c>
      <c r="BE148" s="202">
        <f t="shared" si="14"/>
        <v>0</v>
      </c>
      <c r="BF148" s="202">
        <f t="shared" si="15"/>
        <v>0</v>
      </c>
      <c r="BG148" s="202">
        <f t="shared" si="16"/>
        <v>0</v>
      </c>
      <c r="BH148" s="202">
        <f t="shared" si="17"/>
        <v>0</v>
      </c>
      <c r="BI148" s="202">
        <f t="shared" si="18"/>
        <v>0</v>
      </c>
      <c r="BJ148" s="16" t="s">
        <v>87</v>
      </c>
      <c r="BK148" s="202">
        <f t="shared" si="19"/>
        <v>0</v>
      </c>
      <c r="BL148" s="16" t="s">
        <v>238</v>
      </c>
      <c r="BM148" s="201" t="s">
        <v>1420</v>
      </c>
    </row>
    <row r="149" spans="1:65" s="2" customFormat="1" ht="24">
      <c r="A149" s="33"/>
      <c r="B149" s="34"/>
      <c r="C149" s="215" t="s">
        <v>259</v>
      </c>
      <c r="D149" s="215" t="s">
        <v>270</v>
      </c>
      <c r="E149" s="216" t="s">
        <v>1259</v>
      </c>
      <c r="F149" s="217" t="s">
        <v>1260</v>
      </c>
      <c r="G149" s="218" t="s">
        <v>637</v>
      </c>
      <c r="H149" s="219">
        <v>21</v>
      </c>
      <c r="I149" s="220"/>
      <c r="J149" s="221">
        <f t="shared" si="10"/>
        <v>0</v>
      </c>
      <c r="K149" s="217" t="s">
        <v>1</v>
      </c>
      <c r="L149" s="222"/>
      <c r="M149" s="223" t="s">
        <v>1</v>
      </c>
      <c r="N149" s="224" t="s">
        <v>43</v>
      </c>
      <c r="O149" s="70"/>
      <c r="P149" s="199">
        <f t="shared" si="11"/>
        <v>0</v>
      </c>
      <c r="Q149" s="199">
        <v>0</v>
      </c>
      <c r="R149" s="199">
        <f t="shared" si="12"/>
        <v>0</v>
      </c>
      <c r="S149" s="199">
        <v>0</v>
      </c>
      <c r="T149" s="200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324</v>
      </c>
      <c r="AT149" s="201" t="s">
        <v>270</v>
      </c>
      <c r="AU149" s="201" t="s">
        <v>8</v>
      </c>
      <c r="AY149" s="16" t="s">
        <v>154</v>
      </c>
      <c r="BE149" s="202">
        <f t="shared" si="14"/>
        <v>0</v>
      </c>
      <c r="BF149" s="202">
        <f t="shared" si="15"/>
        <v>0</v>
      </c>
      <c r="BG149" s="202">
        <f t="shared" si="16"/>
        <v>0</v>
      </c>
      <c r="BH149" s="202">
        <f t="shared" si="17"/>
        <v>0</v>
      </c>
      <c r="BI149" s="202">
        <f t="shared" si="18"/>
        <v>0</v>
      </c>
      <c r="BJ149" s="16" t="s">
        <v>87</v>
      </c>
      <c r="BK149" s="202">
        <f t="shared" si="19"/>
        <v>0</v>
      </c>
      <c r="BL149" s="16" t="s">
        <v>238</v>
      </c>
      <c r="BM149" s="201" t="s">
        <v>1421</v>
      </c>
    </row>
    <row r="150" spans="1:65" s="2" customFormat="1" ht="16.5" customHeight="1">
      <c r="A150" s="33"/>
      <c r="B150" s="34"/>
      <c r="C150" s="215" t="s">
        <v>7</v>
      </c>
      <c r="D150" s="215" t="s">
        <v>270</v>
      </c>
      <c r="E150" s="216" t="s">
        <v>1262</v>
      </c>
      <c r="F150" s="217" t="s">
        <v>1263</v>
      </c>
      <c r="G150" s="218" t="s">
        <v>637</v>
      </c>
      <c r="H150" s="219">
        <v>5</v>
      </c>
      <c r="I150" s="220"/>
      <c r="J150" s="221">
        <f t="shared" si="10"/>
        <v>0</v>
      </c>
      <c r="K150" s="217" t="s">
        <v>1</v>
      </c>
      <c r="L150" s="222"/>
      <c r="M150" s="223" t="s">
        <v>1</v>
      </c>
      <c r="N150" s="224" t="s">
        <v>43</v>
      </c>
      <c r="O150" s="70"/>
      <c r="P150" s="199">
        <f t="shared" si="11"/>
        <v>0</v>
      </c>
      <c r="Q150" s="199">
        <v>0</v>
      </c>
      <c r="R150" s="199">
        <f t="shared" si="12"/>
        <v>0</v>
      </c>
      <c r="S150" s="199">
        <v>0</v>
      </c>
      <c r="T150" s="200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324</v>
      </c>
      <c r="AT150" s="201" t="s">
        <v>270</v>
      </c>
      <c r="AU150" s="201" t="s">
        <v>8</v>
      </c>
      <c r="AY150" s="16" t="s">
        <v>154</v>
      </c>
      <c r="BE150" s="202">
        <f t="shared" si="14"/>
        <v>0</v>
      </c>
      <c r="BF150" s="202">
        <f t="shared" si="15"/>
        <v>0</v>
      </c>
      <c r="BG150" s="202">
        <f t="shared" si="16"/>
        <v>0</v>
      </c>
      <c r="BH150" s="202">
        <f t="shared" si="17"/>
        <v>0</v>
      </c>
      <c r="BI150" s="202">
        <f t="shared" si="18"/>
        <v>0</v>
      </c>
      <c r="BJ150" s="16" t="s">
        <v>87</v>
      </c>
      <c r="BK150" s="202">
        <f t="shared" si="19"/>
        <v>0</v>
      </c>
      <c r="BL150" s="16" t="s">
        <v>238</v>
      </c>
      <c r="BM150" s="201" t="s">
        <v>1422</v>
      </c>
    </row>
    <row r="151" spans="1:65" s="2" customFormat="1" ht="16.5" customHeight="1">
      <c r="A151" s="33"/>
      <c r="B151" s="34"/>
      <c r="C151" s="215" t="s">
        <v>269</v>
      </c>
      <c r="D151" s="215" t="s">
        <v>270</v>
      </c>
      <c r="E151" s="216" t="s">
        <v>1265</v>
      </c>
      <c r="F151" s="217" t="s">
        <v>1266</v>
      </c>
      <c r="G151" s="218" t="s">
        <v>637</v>
      </c>
      <c r="H151" s="219">
        <v>5</v>
      </c>
      <c r="I151" s="220"/>
      <c r="J151" s="221">
        <f t="shared" si="10"/>
        <v>0</v>
      </c>
      <c r="K151" s="217" t="s">
        <v>1</v>
      </c>
      <c r="L151" s="222"/>
      <c r="M151" s="223" t="s">
        <v>1</v>
      </c>
      <c r="N151" s="224" t="s">
        <v>43</v>
      </c>
      <c r="O151" s="70"/>
      <c r="P151" s="199">
        <f t="shared" si="11"/>
        <v>0</v>
      </c>
      <c r="Q151" s="199">
        <v>0</v>
      </c>
      <c r="R151" s="199">
        <f t="shared" si="12"/>
        <v>0</v>
      </c>
      <c r="S151" s="199">
        <v>0</v>
      </c>
      <c r="T151" s="200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324</v>
      </c>
      <c r="AT151" s="201" t="s">
        <v>270</v>
      </c>
      <c r="AU151" s="201" t="s">
        <v>8</v>
      </c>
      <c r="AY151" s="16" t="s">
        <v>154</v>
      </c>
      <c r="BE151" s="202">
        <f t="shared" si="14"/>
        <v>0</v>
      </c>
      <c r="BF151" s="202">
        <f t="shared" si="15"/>
        <v>0</v>
      </c>
      <c r="BG151" s="202">
        <f t="shared" si="16"/>
        <v>0</v>
      </c>
      <c r="BH151" s="202">
        <f t="shared" si="17"/>
        <v>0</v>
      </c>
      <c r="BI151" s="202">
        <f t="shared" si="18"/>
        <v>0</v>
      </c>
      <c r="BJ151" s="16" t="s">
        <v>87</v>
      </c>
      <c r="BK151" s="202">
        <f t="shared" si="19"/>
        <v>0</v>
      </c>
      <c r="BL151" s="16" t="s">
        <v>238</v>
      </c>
      <c r="BM151" s="201" t="s">
        <v>1423</v>
      </c>
    </row>
    <row r="152" spans="1:65" s="2" customFormat="1" ht="16.5" customHeight="1">
      <c r="A152" s="33"/>
      <c r="B152" s="34"/>
      <c r="C152" s="215" t="s">
        <v>275</v>
      </c>
      <c r="D152" s="215" t="s">
        <v>270</v>
      </c>
      <c r="E152" s="216" t="s">
        <v>1268</v>
      </c>
      <c r="F152" s="217" t="s">
        <v>1269</v>
      </c>
      <c r="G152" s="218" t="s">
        <v>637</v>
      </c>
      <c r="H152" s="219">
        <v>3</v>
      </c>
      <c r="I152" s="220"/>
      <c r="J152" s="221">
        <f t="shared" si="10"/>
        <v>0</v>
      </c>
      <c r="K152" s="217" t="s">
        <v>1</v>
      </c>
      <c r="L152" s="222"/>
      <c r="M152" s="223" t="s">
        <v>1</v>
      </c>
      <c r="N152" s="224" t="s">
        <v>43</v>
      </c>
      <c r="O152" s="70"/>
      <c r="P152" s="199">
        <f t="shared" si="11"/>
        <v>0</v>
      </c>
      <c r="Q152" s="199">
        <v>0</v>
      </c>
      <c r="R152" s="199">
        <f t="shared" si="12"/>
        <v>0</v>
      </c>
      <c r="S152" s="199">
        <v>0</v>
      </c>
      <c r="T152" s="200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324</v>
      </c>
      <c r="AT152" s="201" t="s">
        <v>270</v>
      </c>
      <c r="AU152" s="201" t="s">
        <v>8</v>
      </c>
      <c r="AY152" s="16" t="s">
        <v>154</v>
      </c>
      <c r="BE152" s="202">
        <f t="shared" si="14"/>
        <v>0</v>
      </c>
      <c r="BF152" s="202">
        <f t="shared" si="15"/>
        <v>0</v>
      </c>
      <c r="BG152" s="202">
        <f t="shared" si="16"/>
        <v>0</v>
      </c>
      <c r="BH152" s="202">
        <f t="shared" si="17"/>
        <v>0</v>
      </c>
      <c r="BI152" s="202">
        <f t="shared" si="18"/>
        <v>0</v>
      </c>
      <c r="BJ152" s="16" t="s">
        <v>87</v>
      </c>
      <c r="BK152" s="202">
        <f t="shared" si="19"/>
        <v>0</v>
      </c>
      <c r="BL152" s="16" t="s">
        <v>238</v>
      </c>
      <c r="BM152" s="201" t="s">
        <v>1424</v>
      </c>
    </row>
    <row r="153" spans="1:65" s="2" customFormat="1" ht="16.5" customHeight="1">
      <c r="A153" s="33"/>
      <c r="B153" s="34"/>
      <c r="C153" s="215" t="s">
        <v>279</v>
      </c>
      <c r="D153" s="215" t="s">
        <v>270</v>
      </c>
      <c r="E153" s="216" t="s">
        <v>1271</v>
      </c>
      <c r="F153" s="217" t="s">
        <v>1272</v>
      </c>
      <c r="G153" s="218" t="s">
        <v>637</v>
      </c>
      <c r="H153" s="219">
        <v>13</v>
      </c>
      <c r="I153" s="220"/>
      <c r="J153" s="221">
        <f t="shared" si="10"/>
        <v>0</v>
      </c>
      <c r="K153" s="217" t="s">
        <v>1</v>
      </c>
      <c r="L153" s="222"/>
      <c r="M153" s="223" t="s">
        <v>1</v>
      </c>
      <c r="N153" s="224" t="s">
        <v>43</v>
      </c>
      <c r="O153" s="70"/>
      <c r="P153" s="199">
        <f t="shared" si="11"/>
        <v>0</v>
      </c>
      <c r="Q153" s="199">
        <v>0</v>
      </c>
      <c r="R153" s="199">
        <f t="shared" si="12"/>
        <v>0</v>
      </c>
      <c r="S153" s="199">
        <v>0</v>
      </c>
      <c r="T153" s="200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324</v>
      </c>
      <c r="AT153" s="201" t="s">
        <v>270</v>
      </c>
      <c r="AU153" s="201" t="s">
        <v>8</v>
      </c>
      <c r="AY153" s="16" t="s">
        <v>154</v>
      </c>
      <c r="BE153" s="202">
        <f t="shared" si="14"/>
        <v>0</v>
      </c>
      <c r="BF153" s="202">
        <f t="shared" si="15"/>
        <v>0</v>
      </c>
      <c r="BG153" s="202">
        <f t="shared" si="16"/>
        <v>0</v>
      </c>
      <c r="BH153" s="202">
        <f t="shared" si="17"/>
        <v>0</v>
      </c>
      <c r="BI153" s="202">
        <f t="shared" si="18"/>
        <v>0</v>
      </c>
      <c r="BJ153" s="16" t="s">
        <v>87</v>
      </c>
      <c r="BK153" s="202">
        <f t="shared" si="19"/>
        <v>0</v>
      </c>
      <c r="BL153" s="16" t="s">
        <v>238</v>
      </c>
      <c r="BM153" s="201" t="s">
        <v>1425</v>
      </c>
    </row>
    <row r="154" spans="1:65" s="2" customFormat="1" ht="16.5" customHeight="1">
      <c r="A154" s="33"/>
      <c r="B154" s="34"/>
      <c r="C154" s="215" t="s">
        <v>283</v>
      </c>
      <c r="D154" s="215" t="s">
        <v>270</v>
      </c>
      <c r="E154" s="216" t="s">
        <v>1274</v>
      </c>
      <c r="F154" s="217" t="s">
        <v>1275</v>
      </c>
      <c r="G154" s="218" t="s">
        <v>637</v>
      </c>
      <c r="H154" s="219">
        <v>5</v>
      </c>
      <c r="I154" s="220"/>
      <c r="J154" s="221">
        <f t="shared" si="10"/>
        <v>0</v>
      </c>
      <c r="K154" s="217" t="s">
        <v>1</v>
      </c>
      <c r="L154" s="222"/>
      <c r="M154" s="223" t="s">
        <v>1</v>
      </c>
      <c r="N154" s="224" t="s">
        <v>43</v>
      </c>
      <c r="O154" s="70"/>
      <c r="P154" s="199">
        <f t="shared" si="11"/>
        <v>0</v>
      </c>
      <c r="Q154" s="199">
        <v>0</v>
      </c>
      <c r="R154" s="199">
        <f t="shared" si="12"/>
        <v>0</v>
      </c>
      <c r="S154" s="199">
        <v>0</v>
      </c>
      <c r="T154" s="200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324</v>
      </c>
      <c r="AT154" s="201" t="s">
        <v>270</v>
      </c>
      <c r="AU154" s="201" t="s">
        <v>8</v>
      </c>
      <c r="AY154" s="16" t="s">
        <v>154</v>
      </c>
      <c r="BE154" s="202">
        <f t="shared" si="14"/>
        <v>0</v>
      </c>
      <c r="BF154" s="202">
        <f t="shared" si="15"/>
        <v>0</v>
      </c>
      <c r="BG154" s="202">
        <f t="shared" si="16"/>
        <v>0</v>
      </c>
      <c r="BH154" s="202">
        <f t="shared" si="17"/>
        <v>0</v>
      </c>
      <c r="BI154" s="202">
        <f t="shared" si="18"/>
        <v>0</v>
      </c>
      <c r="BJ154" s="16" t="s">
        <v>87</v>
      </c>
      <c r="BK154" s="202">
        <f t="shared" si="19"/>
        <v>0</v>
      </c>
      <c r="BL154" s="16" t="s">
        <v>238</v>
      </c>
      <c r="BM154" s="201" t="s">
        <v>1426</v>
      </c>
    </row>
    <row r="155" spans="1:65" s="2" customFormat="1" ht="16.5" customHeight="1">
      <c r="A155" s="33"/>
      <c r="B155" s="34"/>
      <c r="C155" s="215" t="s">
        <v>287</v>
      </c>
      <c r="D155" s="215" t="s">
        <v>270</v>
      </c>
      <c r="E155" s="216" t="s">
        <v>1277</v>
      </c>
      <c r="F155" s="217" t="s">
        <v>1278</v>
      </c>
      <c r="G155" s="218" t="s">
        <v>637</v>
      </c>
      <c r="H155" s="219">
        <v>18</v>
      </c>
      <c r="I155" s="220"/>
      <c r="J155" s="221">
        <f t="shared" si="10"/>
        <v>0</v>
      </c>
      <c r="K155" s="217" t="s">
        <v>1</v>
      </c>
      <c r="L155" s="222"/>
      <c r="M155" s="223" t="s">
        <v>1</v>
      </c>
      <c r="N155" s="224" t="s">
        <v>43</v>
      </c>
      <c r="O155" s="70"/>
      <c r="P155" s="199">
        <f t="shared" si="11"/>
        <v>0</v>
      </c>
      <c r="Q155" s="199">
        <v>0</v>
      </c>
      <c r="R155" s="199">
        <f t="shared" si="12"/>
        <v>0</v>
      </c>
      <c r="S155" s="199">
        <v>0</v>
      </c>
      <c r="T155" s="200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324</v>
      </c>
      <c r="AT155" s="201" t="s">
        <v>270</v>
      </c>
      <c r="AU155" s="201" t="s">
        <v>8</v>
      </c>
      <c r="AY155" s="16" t="s">
        <v>154</v>
      </c>
      <c r="BE155" s="202">
        <f t="shared" si="14"/>
        <v>0</v>
      </c>
      <c r="BF155" s="202">
        <f t="shared" si="15"/>
        <v>0</v>
      </c>
      <c r="BG155" s="202">
        <f t="shared" si="16"/>
        <v>0</v>
      </c>
      <c r="BH155" s="202">
        <f t="shared" si="17"/>
        <v>0</v>
      </c>
      <c r="BI155" s="202">
        <f t="shared" si="18"/>
        <v>0</v>
      </c>
      <c r="BJ155" s="16" t="s">
        <v>87</v>
      </c>
      <c r="BK155" s="202">
        <f t="shared" si="19"/>
        <v>0</v>
      </c>
      <c r="BL155" s="16" t="s">
        <v>238</v>
      </c>
      <c r="BM155" s="201" t="s">
        <v>1427</v>
      </c>
    </row>
    <row r="156" spans="1:65" s="2" customFormat="1" ht="16.5" customHeight="1">
      <c r="A156" s="33"/>
      <c r="B156" s="34"/>
      <c r="C156" s="215" t="s">
        <v>295</v>
      </c>
      <c r="D156" s="215" t="s">
        <v>270</v>
      </c>
      <c r="E156" s="216" t="s">
        <v>1280</v>
      </c>
      <c r="F156" s="217" t="s">
        <v>1281</v>
      </c>
      <c r="G156" s="218" t="s">
        <v>637</v>
      </c>
      <c r="H156" s="219">
        <v>40</v>
      </c>
      <c r="I156" s="220"/>
      <c r="J156" s="221">
        <f t="shared" si="10"/>
        <v>0</v>
      </c>
      <c r="K156" s="217" t="s">
        <v>1</v>
      </c>
      <c r="L156" s="222"/>
      <c r="M156" s="223" t="s">
        <v>1</v>
      </c>
      <c r="N156" s="224" t="s">
        <v>43</v>
      </c>
      <c r="O156" s="70"/>
      <c r="P156" s="199">
        <f t="shared" si="11"/>
        <v>0</v>
      </c>
      <c r="Q156" s="199">
        <v>0</v>
      </c>
      <c r="R156" s="199">
        <f t="shared" si="12"/>
        <v>0</v>
      </c>
      <c r="S156" s="199">
        <v>0</v>
      </c>
      <c r="T156" s="200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324</v>
      </c>
      <c r="AT156" s="201" t="s">
        <v>270</v>
      </c>
      <c r="AU156" s="201" t="s">
        <v>8</v>
      </c>
      <c r="AY156" s="16" t="s">
        <v>154</v>
      </c>
      <c r="BE156" s="202">
        <f t="shared" si="14"/>
        <v>0</v>
      </c>
      <c r="BF156" s="202">
        <f t="shared" si="15"/>
        <v>0</v>
      </c>
      <c r="BG156" s="202">
        <f t="shared" si="16"/>
        <v>0</v>
      </c>
      <c r="BH156" s="202">
        <f t="shared" si="17"/>
        <v>0</v>
      </c>
      <c r="BI156" s="202">
        <f t="shared" si="18"/>
        <v>0</v>
      </c>
      <c r="BJ156" s="16" t="s">
        <v>87</v>
      </c>
      <c r="BK156" s="202">
        <f t="shared" si="19"/>
        <v>0</v>
      </c>
      <c r="BL156" s="16" t="s">
        <v>238</v>
      </c>
      <c r="BM156" s="201" t="s">
        <v>1428</v>
      </c>
    </row>
    <row r="157" spans="1:65" s="2" customFormat="1" ht="16.5" customHeight="1">
      <c r="A157" s="33"/>
      <c r="B157" s="34"/>
      <c r="C157" s="215" t="s">
        <v>299</v>
      </c>
      <c r="D157" s="215" t="s">
        <v>270</v>
      </c>
      <c r="E157" s="216" t="s">
        <v>1283</v>
      </c>
      <c r="F157" s="217" t="s">
        <v>1284</v>
      </c>
      <c r="G157" s="218" t="s">
        <v>637</v>
      </c>
      <c r="H157" s="219">
        <v>120</v>
      </c>
      <c r="I157" s="220"/>
      <c r="J157" s="221">
        <f t="shared" si="10"/>
        <v>0</v>
      </c>
      <c r="K157" s="217" t="s">
        <v>1</v>
      </c>
      <c r="L157" s="222"/>
      <c r="M157" s="223" t="s">
        <v>1</v>
      </c>
      <c r="N157" s="224" t="s">
        <v>43</v>
      </c>
      <c r="O157" s="70"/>
      <c r="P157" s="199">
        <f t="shared" si="11"/>
        <v>0</v>
      </c>
      <c r="Q157" s="199">
        <v>0</v>
      </c>
      <c r="R157" s="199">
        <f t="shared" si="12"/>
        <v>0</v>
      </c>
      <c r="S157" s="199">
        <v>0</v>
      </c>
      <c r="T157" s="200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324</v>
      </c>
      <c r="AT157" s="201" t="s">
        <v>270</v>
      </c>
      <c r="AU157" s="201" t="s">
        <v>8</v>
      </c>
      <c r="AY157" s="16" t="s">
        <v>154</v>
      </c>
      <c r="BE157" s="202">
        <f t="shared" si="14"/>
        <v>0</v>
      </c>
      <c r="BF157" s="202">
        <f t="shared" si="15"/>
        <v>0</v>
      </c>
      <c r="BG157" s="202">
        <f t="shared" si="16"/>
        <v>0</v>
      </c>
      <c r="BH157" s="202">
        <f t="shared" si="17"/>
        <v>0</v>
      </c>
      <c r="BI157" s="202">
        <f t="shared" si="18"/>
        <v>0</v>
      </c>
      <c r="BJ157" s="16" t="s">
        <v>87</v>
      </c>
      <c r="BK157" s="202">
        <f t="shared" si="19"/>
        <v>0</v>
      </c>
      <c r="BL157" s="16" t="s">
        <v>238</v>
      </c>
      <c r="BM157" s="201" t="s">
        <v>1429</v>
      </c>
    </row>
    <row r="158" spans="1:65" s="2" customFormat="1" ht="16.5" customHeight="1">
      <c r="A158" s="33"/>
      <c r="B158" s="34"/>
      <c r="C158" s="215" t="s">
        <v>305</v>
      </c>
      <c r="D158" s="215" t="s">
        <v>270</v>
      </c>
      <c r="E158" s="216" t="s">
        <v>1286</v>
      </c>
      <c r="F158" s="217" t="s">
        <v>1287</v>
      </c>
      <c r="G158" s="218" t="s">
        <v>637</v>
      </c>
      <c r="H158" s="219">
        <v>4</v>
      </c>
      <c r="I158" s="220"/>
      <c r="J158" s="221">
        <f t="shared" si="10"/>
        <v>0</v>
      </c>
      <c r="K158" s="217" t="s">
        <v>1</v>
      </c>
      <c r="L158" s="222"/>
      <c r="M158" s="223" t="s">
        <v>1</v>
      </c>
      <c r="N158" s="224" t="s">
        <v>43</v>
      </c>
      <c r="O158" s="70"/>
      <c r="P158" s="199">
        <f t="shared" si="11"/>
        <v>0</v>
      </c>
      <c r="Q158" s="199">
        <v>0</v>
      </c>
      <c r="R158" s="199">
        <f t="shared" si="12"/>
        <v>0</v>
      </c>
      <c r="S158" s="199">
        <v>0</v>
      </c>
      <c r="T158" s="200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324</v>
      </c>
      <c r="AT158" s="201" t="s">
        <v>270</v>
      </c>
      <c r="AU158" s="201" t="s">
        <v>8</v>
      </c>
      <c r="AY158" s="16" t="s">
        <v>154</v>
      </c>
      <c r="BE158" s="202">
        <f t="shared" si="14"/>
        <v>0</v>
      </c>
      <c r="BF158" s="202">
        <f t="shared" si="15"/>
        <v>0</v>
      </c>
      <c r="BG158" s="202">
        <f t="shared" si="16"/>
        <v>0</v>
      </c>
      <c r="BH158" s="202">
        <f t="shared" si="17"/>
        <v>0</v>
      </c>
      <c r="BI158" s="202">
        <f t="shared" si="18"/>
        <v>0</v>
      </c>
      <c r="BJ158" s="16" t="s">
        <v>87</v>
      </c>
      <c r="BK158" s="202">
        <f t="shared" si="19"/>
        <v>0</v>
      </c>
      <c r="BL158" s="16" t="s">
        <v>238</v>
      </c>
      <c r="BM158" s="201" t="s">
        <v>1430</v>
      </c>
    </row>
    <row r="159" spans="1:65" s="2" customFormat="1" ht="16.5" customHeight="1">
      <c r="A159" s="33"/>
      <c r="B159" s="34"/>
      <c r="C159" s="190" t="s">
        <v>311</v>
      </c>
      <c r="D159" s="190" t="s">
        <v>156</v>
      </c>
      <c r="E159" s="191" t="s">
        <v>1289</v>
      </c>
      <c r="F159" s="192" t="s">
        <v>1290</v>
      </c>
      <c r="G159" s="193" t="s">
        <v>1291</v>
      </c>
      <c r="H159" s="194">
        <v>1</v>
      </c>
      <c r="I159" s="195"/>
      <c r="J159" s="196">
        <f t="shared" si="10"/>
        <v>0</v>
      </c>
      <c r="K159" s="192" t="s">
        <v>1</v>
      </c>
      <c r="L159" s="38"/>
      <c r="M159" s="197" t="s">
        <v>1</v>
      </c>
      <c r="N159" s="198" t="s">
        <v>43</v>
      </c>
      <c r="O159" s="70"/>
      <c r="P159" s="199">
        <f t="shared" si="11"/>
        <v>0</v>
      </c>
      <c r="Q159" s="199">
        <v>0</v>
      </c>
      <c r="R159" s="199">
        <f t="shared" si="12"/>
        <v>0</v>
      </c>
      <c r="S159" s="199">
        <v>0</v>
      </c>
      <c r="T159" s="200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238</v>
      </c>
      <c r="AT159" s="201" t="s">
        <v>156</v>
      </c>
      <c r="AU159" s="201" t="s">
        <v>8</v>
      </c>
      <c r="AY159" s="16" t="s">
        <v>154</v>
      </c>
      <c r="BE159" s="202">
        <f t="shared" si="14"/>
        <v>0</v>
      </c>
      <c r="BF159" s="202">
        <f t="shared" si="15"/>
        <v>0</v>
      </c>
      <c r="BG159" s="202">
        <f t="shared" si="16"/>
        <v>0</v>
      </c>
      <c r="BH159" s="202">
        <f t="shared" si="17"/>
        <v>0</v>
      </c>
      <c r="BI159" s="202">
        <f t="shared" si="18"/>
        <v>0</v>
      </c>
      <c r="BJ159" s="16" t="s">
        <v>87</v>
      </c>
      <c r="BK159" s="202">
        <f t="shared" si="19"/>
        <v>0</v>
      </c>
      <c r="BL159" s="16" t="s">
        <v>238</v>
      </c>
      <c r="BM159" s="201" t="s">
        <v>1431</v>
      </c>
    </row>
    <row r="160" spans="1:65" s="2" customFormat="1" ht="16.5" customHeight="1">
      <c r="A160" s="33"/>
      <c r="B160" s="34"/>
      <c r="C160" s="215" t="s">
        <v>318</v>
      </c>
      <c r="D160" s="215" t="s">
        <v>270</v>
      </c>
      <c r="E160" s="216" t="s">
        <v>1293</v>
      </c>
      <c r="F160" s="217" t="s">
        <v>1294</v>
      </c>
      <c r="G160" s="218" t="s">
        <v>1291</v>
      </c>
      <c r="H160" s="219">
        <v>1</v>
      </c>
      <c r="I160" s="220"/>
      <c r="J160" s="221">
        <f t="shared" si="10"/>
        <v>0</v>
      </c>
      <c r="K160" s="217" t="s">
        <v>1</v>
      </c>
      <c r="L160" s="222"/>
      <c r="M160" s="223" t="s">
        <v>1</v>
      </c>
      <c r="N160" s="224" t="s">
        <v>43</v>
      </c>
      <c r="O160" s="70"/>
      <c r="P160" s="199">
        <f t="shared" si="11"/>
        <v>0</v>
      </c>
      <c r="Q160" s="199">
        <v>0</v>
      </c>
      <c r="R160" s="199">
        <f t="shared" si="12"/>
        <v>0</v>
      </c>
      <c r="S160" s="199">
        <v>0</v>
      </c>
      <c r="T160" s="200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324</v>
      </c>
      <c r="AT160" s="201" t="s">
        <v>270</v>
      </c>
      <c r="AU160" s="201" t="s">
        <v>8</v>
      </c>
      <c r="AY160" s="16" t="s">
        <v>154</v>
      </c>
      <c r="BE160" s="202">
        <f t="shared" si="14"/>
        <v>0</v>
      </c>
      <c r="BF160" s="202">
        <f t="shared" si="15"/>
        <v>0</v>
      </c>
      <c r="BG160" s="202">
        <f t="shared" si="16"/>
        <v>0</v>
      </c>
      <c r="BH160" s="202">
        <f t="shared" si="17"/>
        <v>0</v>
      </c>
      <c r="BI160" s="202">
        <f t="shared" si="18"/>
        <v>0</v>
      </c>
      <c r="BJ160" s="16" t="s">
        <v>87</v>
      </c>
      <c r="BK160" s="202">
        <f t="shared" si="19"/>
        <v>0</v>
      </c>
      <c r="BL160" s="16" t="s">
        <v>238</v>
      </c>
      <c r="BM160" s="201" t="s">
        <v>1432</v>
      </c>
    </row>
    <row r="161" spans="1:65" s="2" customFormat="1" ht="16.5" customHeight="1">
      <c r="A161" s="33"/>
      <c r="B161" s="34"/>
      <c r="C161" s="190" t="s">
        <v>324</v>
      </c>
      <c r="D161" s="190" t="s">
        <v>156</v>
      </c>
      <c r="E161" s="191" t="s">
        <v>1296</v>
      </c>
      <c r="F161" s="192" t="s">
        <v>1201</v>
      </c>
      <c r="G161" s="193" t="s">
        <v>1202</v>
      </c>
      <c r="H161" s="194">
        <v>35</v>
      </c>
      <c r="I161" s="195"/>
      <c r="J161" s="196">
        <f t="shared" si="10"/>
        <v>0</v>
      </c>
      <c r="K161" s="192" t="s">
        <v>1</v>
      </c>
      <c r="L161" s="38"/>
      <c r="M161" s="197" t="s">
        <v>1</v>
      </c>
      <c r="N161" s="198" t="s">
        <v>43</v>
      </c>
      <c r="O161" s="70"/>
      <c r="P161" s="199">
        <f t="shared" si="11"/>
        <v>0</v>
      </c>
      <c r="Q161" s="199">
        <v>0</v>
      </c>
      <c r="R161" s="199">
        <f t="shared" si="12"/>
        <v>0</v>
      </c>
      <c r="S161" s="199">
        <v>0</v>
      </c>
      <c r="T161" s="200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238</v>
      </c>
      <c r="AT161" s="201" t="s">
        <v>156</v>
      </c>
      <c r="AU161" s="201" t="s">
        <v>8</v>
      </c>
      <c r="AY161" s="16" t="s">
        <v>154</v>
      </c>
      <c r="BE161" s="202">
        <f t="shared" si="14"/>
        <v>0</v>
      </c>
      <c r="BF161" s="202">
        <f t="shared" si="15"/>
        <v>0</v>
      </c>
      <c r="BG161" s="202">
        <f t="shared" si="16"/>
        <v>0</v>
      </c>
      <c r="BH161" s="202">
        <f t="shared" si="17"/>
        <v>0</v>
      </c>
      <c r="BI161" s="202">
        <f t="shared" si="18"/>
        <v>0</v>
      </c>
      <c r="BJ161" s="16" t="s">
        <v>87</v>
      </c>
      <c r="BK161" s="202">
        <f t="shared" si="19"/>
        <v>0</v>
      </c>
      <c r="BL161" s="16" t="s">
        <v>238</v>
      </c>
      <c r="BM161" s="201" t="s">
        <v>1433</v>
      </c>
    </row>
    <row r="162" spans="1:65" s="2" customFormat="1" ht="16.5" customHeight="1">
      <c r="A162" s="33"/>
      <c r="B162" s="34"/>
      <c r="C162" s="190" t="s">
        <v>326</v>
      </c>
      <c r="D162" s="190" t="s">
        <v>156</v>
      </c>
      <c r="E162" s="191" t="s">
        <v>1298</v>
      </c>
      <c r="F162" s="192" t="s">
        <v>1299</v>
      </c>
      <c r="G162" s="193" t="s">
        <v>1291</v>
      </c>
      <c r="H162" s="194">
        <v>1</v>
      </c>
      <c r="I162" s="195"/>
      <c r="J162" s="196">
        <f t="shared" si="10"/>
        <v>0</v>
      </c>
      <c r="K162" s="192" t="s">
        <v>1</v>
      </c>
      <c r="L162" s="38"/>
      <c r="M162" s="197" t="s">
        <v>1</v>
      </c>
      <c r="N162" s="198" t="s">
        <v>43</v>
      </c>
      <c r="O162" s="70"/>
      <c r="P162" s="199">
        <f t="shared" si="11"/>
        <v>0</v>
      </c>
      <c r="Q162" s="199">
        <v>0</v>
      </c>
      <c r="R162" s="199">
        <f t="shared" si="12"/>
        <v>0</v>
      </c>
      <c r="S162" s="199">
        <v>0</v>
      </c>
      <c r="T162" s="200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238</v>
      </c>
      <c r="AT162" s="201" t="s">
        <v>156</v>
      </c>
      <c r="AU162" s="201" t="s">
        <v>8</v>
      </c>
      <c r="AY162" s="16" t="s">
        <v>154</v>
      </c>
      <c r="BE162" s="202">
        <f t="shared" si="14"/>
        <v>0</v>
      </c>
      <c r="BF162" s="202">
        <f t="shared" si="15"/>
        <v>0</v>
      </c>
      <c r="BG162" s="202">
        <f t="shared" si="16"/>
        <v>0</v>
      </c>
      <c r="BH162" s="202">
        <f t="shared" si="17"/>
        <v>0</v>
      </c>
      <c r="BI162" s="202">
        <f t="shared" si="18"/>
        <v>0</v>
      </c>
      <c r="BJ162" s="16" t="s">
        <v>87</v>
      </c>
      <c r="BK162" s="202">
        <f t="shared" si="19"/>
        <v>0</v>
      </c>
      <c r="BL162" s="16" t="s">
        <v>238</v>
      </c>
      <c r="BM162" s="201" t="s">
        <v>1434</v>
      </c>
    </row>
    <row r="163" spans="1:65" s="2" customFormat="1" ht="16.5" customHeight="1">
      <c r="A163" s="33"/>
      <c r="B163" s="34"/>
      <c r="C163" s="190" t="s">
        <v>338</v>
      </c>
      <c r="D163" s="190" t="s">
        <v>156</v>
      </c>
      <c r="E163" s="191" t="s">
        <v>1301</v>
      </c>
      <c r="F163" s="192" t="s">
        <v>1302</v>
      </c>
      <c r="G163" s="193" t="s">
        <v>1202</v>
      </c>
      <c r="H163" s="194">
        <v>9</v>
      </c>
      <c r="I163" s="195"/>
      <c r="J163" s="196">
        <f t="shared" si="10"/>
        <v>0</v>
      </c>
      <c r="K163" s="192" t="s">
        <v>1</v>
      </c>
      <c r="L163" s="38"/>
      <c r="M163" s="197" t="s">
        <v>1</v>
      </c>
      <c r="N163" s="198" t="s">
        <v>43</v>
      </c>
      <c r="O163" s="70"/>
      <c r="P163" s="199">
        <f t="shared" si="11"/>
        <v>0</v>
      </c>
      <c r="Q163" s="199">
        <v>0</v>
      </c>
      <c r="R163" s="199">
        <f t="shared" si="12"/>
        <v>0</v>
      </c>
      <c r="S163" s="199">
        <v>0</v>
      </c>
      <c r="T163" s="200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238</v>
      </c>
      <c r="AT163" s="201" t="s">
        <v>156</v>
      </c>
      <c r="AU163" s="201" t="s">
        <v>8</v>
      </c>
      <c r="AY163" s="16" t="s">
        <v>154</v>
      </c>
      <c r="BE163" s="202">
        <f t="shared" si="14"/>
        <v>0</v>
      </c>
      <c r="BF163" s="202">
        <f t="shared" si="15"/>
        <v>0</v>
      </c>
      <c r="BG163" s="202">
        <f t="shared" si="16"/>
        <v>0</v>
      </c>
      <c r="BH163" s="202">
        <f t="shared" si="17"/>
        <v>0</v>
      </c>
      <c r="BI163" s="202">
        <f t="shared" si="18"/>
        <v>0</v>
      </c>
      <c r="BJ163" s="16" t="s">
        <v>87</v>
      </c>
      <c r="BK163" s="202">
        <f t="shared" si="19"/>
        <v>0</v>
      </c>
      <c r="BL163" s="16" t="s">
        <v>238</v>
      </c>
      <c r="BM163" s="201" t="s">
        <v>1435</v>
      </c>
    </row>
    <row r="164" spans="1:65" s="12" customFormat="1" ht="25.9" customHeight="1">
      <c r="B164" s="174"/>
      <c r="C164" s="175"/>
      <c r="D164" s="176" t="s">
        <v>76</v>
      </c>
      <c r="E164" s="177" t="s">
        <v>1304</v>
      </c>
      <c r="F164" s="177" t="s">
        <v>1305</v>
      </c>
      <c r="G164" s="175"/>
      <c r="H164" s="175"/>
      <c r="I164" s="178"/>
      <c r="J164" s="179">
        <f>BK164</f>
        <v>0</v>
      </c>
      <c r="K164" s="175"/>
      <c r="L164" s="180"/>
      <c r="M164" s="181"/>
      <c r="N164" s="182"/>
      <c r="O164" s="182"/>
      <c r="P164" s="183">
        <f>SUM(P165:P169)</f>
        <v>0</v>
      </c>
      <c r="Q164" s="182"/>
      <c r="R164" s="183">
        <f>SUM(R165:R169)</f>
        <v>0</v>
      </c>
      <c r="S164" s="182"/>
      <c r="T164" s="184">
        <f>SUM(T165:T169)</f>
        <v>0</v>
      </c>
      <c r="AR164" s="185" t="s">
        <v>87</v>
      </c>
      <c r="AT164" s="186" t="s">
        <v>76</v>
      </c>
      <c r="AU164" s="186" t="s">
        <v>77</v>
      </c>
      <c r="AY164" s="185" t="s">
        <v>154</v>
      </c>
      <c r="BK164" s="187">
        <f>SUM(BK165:BK169)</f>
        <v>0</v>
      </c>
    </row>
    <row r="165" spans="1:65" s="2" customFormat="1" ht="16.5" customHeight="1">
      <c r="A165" s="33"/>
      <c r="B165" s="34"/>
      <c r="C165" s="215" t="s">
        <v>343</v>
      </c>
      <c r="D165" s="215" t="s">
        <v>270</v>
      </c>
      <c r="E165" s="216" t="s">
        <v>1306</v>
      </c>
      <c r="F165" s="217" t="s">
        <v>1307</v>
      </c>
      <c r="G165" s="218" t="s">
        <v>1175</v>
      </c>
      <c r="H165" s="219">
        <v>1</v>
      </c>
      <c r="I165" s="220"/>
      <c r="J165" s="221">
        <f>ROUND(I165*H165,0)</f>
        <v>0</v>
      </c>
      <c r="K165" s="217" t="s">
        <v>1</v>
      </c>
      <c r="L165" s="222"/>
      <c r="M165" s="223" t="s">
        <v>1</v>
      </c>
      <c r="N165" s="224" t="s">
        <v>43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324</v>
      </c>
      <c r="AT165" s="201" t="s">
        <v>270</v>
      </c>
      <c r="AU165" s="201" t="s">
        <v>8</v>
      </c>
      <c r="AY165" s="16" t="s">
        <v>154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87</v>
      </c>
      <c r="BK165" s="202">
        <f>ROUND(I165*H165,0)</f>
        <v>0</v>
      </c>
      <c r="BL165" s="16" t="s">
        <v>238</v>
      </c>
      <c r="BM165" s="201" t="s">
        <v>1436</v>
      </c>
    </row>
    <row r="166" spans="1:65" s="2" customFormat="1" ht="16.5" customHeight="1">
      <c r="A166" s="33"/>
      <c r="B166" s="34"/>
      <c r="C166" s="190" t="s">
        <v>348</v>
      </c>
      <c r="D166" s="190" t="s">
        <v>156</v>
      </c>
      <c r="E166" s="191" t="s">
        <v>1309</v>
      </c>
      <c r="F166" s="192" t="s">
        <v>1310</v>
      </c>
      <c r="G166" s="193" t="s">
        <v>1202</v>
      </c>
      <c r="H166" s="194">
        <v>3</v>
      </c>
      <c r="I166" s="195"/>
      <c r="J166" s="196">
        <f>ROUND(I166*H166,0)</f>
        <v>0</v>
      </c>
      <c r="K166" s="192" t="s">
        <v>1</v>
      </c>
      <c r="L166" s="38"/>
      <c r="M166" s="197" t="s">
        <v>1</v>
      </c>
      <c r="N166" s="198" t="s">
        <v>43</v>
      </c>
      <c r="O166" s="7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238</v>
      </c>
      <c r="AT166" s="201" t="s">
        <v>156</v>
      </c>
      <c r="AU166" s="201" t="s">
        <v>8</v>
      </c>
      <c r="AY166" s="16" t="s">
        <v>154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87</v>
      </c>
      <c r="BK166" s="202">
        <f>ROUND(I166*H166,0)</f>
        <v>0</v>
      </c>
      <c r="BL166" s="16" t="s">
        <v>238</v>
      </c>
      <c r="BM166" s="201" t="s">
        <v>1437</v>
      </c>
    </row>
    <row r="167" spans="1:65" s="2" customFormat="1" ht="16.5" customHeight="1">
      <c r="A167" s="33"/>
      <c r="B167" s="34"/>
      <c r="C167" s="190" t="s">
        <v>353</v>
      </c>
      <c r="D167" s="190" t="s">
        <v>156</v>
      </c>
      <c r="E167" s="191" t="s">
        <v>1312</v>
      </c>
      <c r="F167" s="192" t="s">
        <v>1313</v>
      </c>
      <c r="G167" s="193" t="s">
        <v>1202</v>
      </c>
      <c r="H167" s="194">
        <v>5</v>
      </c>
      <c r="I167" s="195"/>
      <c r="J167" s="196">
        <f>ROUND(I167*H167,0)</f>
        <v>0</v>
      </c>
      <c r="K167" s="192" t="s">
        <v>1</v>
      </c>
      <c r="L167" s="38"/>
      <c r="M167" s="197" t="s">
        <v>1</v>
      </c>
      <c r="N167" s="198" t="s">
        <v>43</v>
      </c>
      <c r="O167" s="7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238</v>
      </c>
      <c r="AT167" s="201" t="s">
        <v>156</v>
      </c>
      <c r="AU167" s="201" t="s">
        <v>8</v>
      </c>
      <c r="AY167" s="16" t="s">
        <v>154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87</v>
      </c>
      <c r="BK167" s="202">
        <f>ROUND(I167*H167,0)</f>
        <v>0</v>
      </c>
      <c r="BL167" s="16" t="s">
        <v>238</v>
      </c>
      <c r="BM167" s="201" t="s">
        <v>1438</v>
      </c>
    </row>
    <row r="168" spans="1:65" s="2" customFormat="1" ht="16.5" customHeight="1">
      <c r="A168" s="33"/>
      <c r="B168" s="34"/>
      <c r="C168" s="190" t="s">
        <v>361</v>
      </c>
      <c r="D168" s="190" t="s">
        <v>156</v>
      </c>
      <c r="E168" s="191" t="s">
        <v>1315</v>
      </c>
      <c r="F168" s="192" t="s">
        <v>1316</v>
      </c>
      <c r="G168" s="193" t="s">
        <v>176</v>
      </c>
      <c r="H168" s="194">
        <v>0.1</v>
      </c>
      <c r="I168" s="195"/>
      <c r="J168" s="196">
        <f>ROUND(I168*H168,0)</f>
        <v>0</v>
      </c>
      <c r="K168" s="192" t="s">
        <v>1</v>
      </c>
      <c r="L168" s="38"/>
      <c r="M168" s="197" t="s">
        <v>1</v>
      </c>
      <c r="N168" s="198" t="s">
        <v>43</v>
      </c>
      <c r="O168" s="7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238</v>
      </c>
      <c r="AT168" s="201" t="s">
        <v>156</v>
      </c>
      <c r="AU168" s="201" t="s">
        <v>8</v>
      </c>
      <c r="AY168" s="16" t="s">
        <v>154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87</v>
      </c>
      <c r="BK168" s="202">
        <f>ROUND(I168*H168,0)</f>
        <v>0</v>
      </c>
      <c r="BL168" s="16" t="s">
        <v>238</v>
      </c>
      <c r="BM168" s="201" t="s">
        <v>1439</v>
      </c>
    </row>
    <row r="169" spans="1:65" s="2" customFormat="1" ht="16.5" customHeight="1">
      <c r="A169" s="33"/>
      <c r="B169" s="34"/>
      <c r="C169" s="190" t="s">
        <v>370</v>
      </c>
      <c r="D169" s="190" t="s">
        <v>156</v>
      </c>
      <c r="E169" s="191" t="s">
        <v>1318</v>
      </c>
      <c r="F169" s="192" t="s">
        <v>1319</v>
      </c>
      <c r="G169" s="193" t="s">
        <v>1202</v>
      </c>
      <c r="H169" s="194">
        <v>7</v>
      </c>
      <c r="I169" s="195"/>
      <c r="J169" s="196">
        <f>ROUND(I169*H169,0)</f>
        <v>0</v>
      </c>
      <c r="K169" s="192" t="s">
        <v>1</v>
      </c>
      <c r="L169" s="38"/>
      <c r="M169" s="236" t="s">
        <v>1</v>
      </c>
      <c r="N169" s="237" t="s">
        <v>43</v>
      </c>
      <c r="O169" s="238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238</v>
      </c>
      <c r="AT169" s="201" t="s">
        <v>156</v>
      </c>
      <c r="AU169" s="201" t="s">
        <v>8</v>
      </c>
      <c r="AY169" s="16" t="s">
        <v>154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87</v>
      </c>
      <c r="BK169" s="202">
        <f>ROUND(I169*H169,0)</f>
        <v>0</v>
      </c>
      <c r="BL169" s="16" t="s">
        <v>238</v>
      </c>
      <c r="BM169" s="201" t="s">
        <v>1440</v>
      </c>
    </row>
    <row r="170" spans="1:65" s="2" customFormat="1" ht="6.95" customHeight="1">
      <c r="A170" s="3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38"/>
      <c r="M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</row>
  </sheetData>
  <sheetProtection algorithmName="SHA-512" hashValue="TRNx6BxIf8SYk/Ou0RRmOXdie26xVvS2BG+J9FEzeyUeBFgDJUjt6jDrXBHSohg2r0o7FGx+8bVrr9sIuHRbEw==" saltValue="5xCsSPD96l4WG8x38bRTnDKqYwuwufvaynd9NH07oQHqh8d2QPSJxeqmdI4pFQVH7NHbebfy94NJQK+jvxqo7Q==" spinCount="100000" sheet="1" objects="1" scenarios="1" formatColumns="0" formatRows="0" autoFilter="0"/>
  <autoFilter ref="C124:K16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100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5" customHeight="1">
      <c r="B4" s="19"/>
      <c r="D4" s="116" t="s">
        <v>104</v>
      </c>
      <c r="L4" s="19"/>
      <c r="M4" s="11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6" t="str">
        <f>'Rekapitulace stavby'!K6</f>
        <v>SUŠICE, zateplení panelových domů č.p. 1163-1168, ul. Kaštanová</v>
      </c>
      <c r="F7" s="287"/>
      <c r="G7" s="287"/>
      <c r="H7" s="287"/>
      <c r="L7" s="19"/>
    </row>
    <row r="8" spans="1:46" s="2" customFormat="1" ht="12" customHeight="1">
      <c r="A8" s="33"/>
      <c r="B8" s="38"/>
      <c r="C8" s="33"/>
      <c r="D8" s="118" t="s">
        <v>105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8" t="s">
        <v>1441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19</v>
      </c>
      <c r="E11" s="33"/>
      <c r="F11" s="109" t="s">
        <v>1</v>
      </c>
      <c r="G11" s="33"/>
      <c r="H11" s="33"/>
      <c r="I11" s="118" t="s">
        <v>20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21</v>
      </c>
      <c r="E12" s="33"/>
      <c r="F12" s="109" t="s">
        <v>22</v>
      </c>
      <c r="G12" s="33"/>
      <c r="H12" s="33"/>
      <c r="I12" s="118" t="s">
        <v>23</v>
      </c>
      <c r="J12" s="119" t="str">
        <f>'Rekapitulace stavby'!AN8</f>
        <v>3. 9. 2020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25</v>
      </c>
      <c r="E14" s="33"/>
      <c r="F14" s="33"/>
      <c r="G14" s="33"/>
      <c r="H14" s="33"/>
      <c r="I14" s="118" t="s">
        <v>26</v>
      </c>
      <c r="J14" s="109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29</v>
      </c>
      <c r="E17" s="33"/>
      <c r="F17" s="33"/>
      <c r="G17" s="33"/>
      <c r="H17" s="33"/>
      <c r="I17" s="118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0" t="str">
        <f>'Rekapitulace stavby'!E14</f>
        <v>Vyplň údaj</v>
      </c>
      <c r="F18" s="291"/>
      <c r="G18" s="291"/>
      <c r="H18" s="291"/>
      <c r="I18" s="118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31</v>
      </c>
      <c r="E20" s="33"/>
      <c r="F20" s="33"/>
      <c r="G20" s="33"/>
      <c r="H20" s="33"/>
      <c r="I20" s="118" t="s">
        <v>26</v>
      </c>
      <c r="J20" s="109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8" t="s">
        <v>28</v>
      </c>
      <c r="J21" s="109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34</v>
      </c>
      <c r="E23" s="33"/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8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292" t="s">
        <v>1</v>
      </c>
      <c r="F27" s="292"/>
      <c r="G27" s="292"/>
      <c r="H27" s="29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ROUND(J143, 0)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41</v>
      </c>
      <c r="E33" s="118" t="s">
        <v>42</v>
      </c>
      <c r="F33" s="128">
        <f>ROUND((SUM(BE143:BE653)),  0)</f>
        <v>0</v>
      </c>
      <c r="G33" s="33"/>
      <c r="H33" s="33"/>
      <c r="I33" s="129">
        <v>0.21</v>
      </c>
      <c r="J33" s="128">
        <f>ROUND(((SUM(BE143:BE653))*I33),  0)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43</v>
      </c>
      <c r="F34" s="128">
        <f>ROUND((SUM(BF143:BF653)),  0)</f>
        <v>0</v>
      </c>
      <c r="G34" s="33"/>
      <c r="H34" s="33"/>
      <c r="I34" s="129">
        <v>0.15</v>
      </c>
      <c r="J34" s="128">
        <f>ROUND(((SUM(BF143:BF653))*I34),  0)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44</v>
      </c>
      <c r="F35" s="128">
        <f>ROUND((SUM(BG143:BG653)),  0)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45</v>
      </c>
      <c r="F36" s="128">
        <f>ROUND((SUM(BH143:BH653)),  0)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46</v>
      </c>
      <c r="F37" s="128">
        <f>ROUND((SUM(BI143:BI653)),  0)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3" t="str">
        <f>E7</f>
        <v>SUŠICE, zateplení panelových domů č.p. 1163-1168, ul. Kaštanová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1" t="str">
        <f>E9</f>
        <v>030 - SO 03 - Bytový dům č.p. 1167-1168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Sušice</v>
      </c>
      <c r="G89" s="35"/>
      <c r="H89" s="35"/>
      <c r="I89" s="28" t="s">
        <v>23</v>
      </c>
      <c r="J89" s="65" t="str">
        <f>IF(J12="","",J12)</f>
        <v>3. 9. 2020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Město Sušice</v>
      </c>
      <c r="G91" s="35"/>
      <c r="H91" s="35"/>
      <c r="I91" s="28" t="s">
        <v>31</v>
      </c>
      <c r="J91" s="31" t="str">
        <f>E21</f>
        <v>Ing. Jan Prášek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>Pavel Hrba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108</v>
      </c>
      <c r="D94" s="149"/>
      <c r="E94" s="149"/>
      <c r="F94" s="149"/>
      <c r="G94" s="149"/>
      <c r="H94" s="149"/>
      <c r="I94" s="149"/>
      <c r="J94" s="150" t="s">
        <v>109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110</v>
      </c>
      <c r="D96" s="35"/>
      <c r="E96" s="35"/>
      <c r="F96" s="35"/>
      <c r="G96" s="35"/>
      <c r="H96" s="35"/>
      <c r="I96" s="35"/>
      <c r="J96" s="83">
        <f>J143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111</v>
      </c>
    </row>
    <row r="97" spans="2:12" s="9" customFormat="1" ht="24.95" customHeight="1">
      <c r="B97" s="152"/>
      <c r="C97" s="153"/>
      <c r="D97" s="154" t="s">
        <v>112</v>
      </c>
      <c r="E97" s="155"/>
      <c r="F97" s="155"/>
      <c r="G97" s="155"/>
      <c r="H97" s="155"/>
      <c r="I97" s="155"/>
      <c r="J97" s="156">
        <f>J144</f>
        <v>0</v>
      </c>
      <c r="K97" s="153"/>
      <c r="L97" s="157"/>
    </row>
    <row r="98" spans="2:12" s="10" customFormat="1" ht="19.899999999999999" customHeight="1">
      <c r="B98" s="158"/>
      <c r="C98" s="103"/>
      <c r="D98" s="159" t="s">
        <v>113</v>
      </c>
      <c r="E98" s="160"/>
      <c r="F98" s="160"/>
      <c r="G98" s="160"/>
      <c r="H98" s="160"/>
      <c r="I98" s="160"/>
      <c r="J98" s="161">
        <f>J145</f>
        <v>0</v>
      </c>
      <c r="K98" s="103"/>
      <c r="L98" s="162"/>
    </row>
    <row r="99" spans="2:12" s="10" customFormat="1" ht="19.899999999999999" customHeight="1">
      <c r="B99" s="158"/>
      <c r="C99" s="103"/>
      <c r="D99" s="159" t="s">
        <v>114</v>
      </c>
      <c r="E99" s="160"/>
      <c r="F99" s="160"/>
      <c r="G99" s="160"/>
      <c r="H99" s="160"/>
      <c r="I99" s="160"/>
      <c r="J99" s="161">
        <f>J159</f>
        <v>0</v>
      </c>
      <c r="K99" s="103"/>
      <c r="L99" s="162"/>
    </row>
    <row r="100" spans="2:12" s="10" customFormat="1" ht="19.899999999999999" customHeight="1">
      <c r="B100" s="158"/>
      <c r="C100" s="103"/>
      <c r="D100" s="159" t="s">
        <v>115</v>
      </c>
      <c r="E100" s="160"/>
      <c r="F100" s="160"/>
      <c r="G100" s="160"/>
      <c r="H100" s="160"/>
      <c r="I100" s="160"/>
      <c r="J100" s="161">
        <f>J167</f>
        <v>0</v>
      </c>
      <c r="K100" s="103"/>
      <c r="L100" s="162"/>
    </row>
    <row r="101" spans="2:12" s="10" customFormat="1" ht="19.899999999999999" customHeight="1">
      <c r="B101" s="158"/>
      <c r="C101" s="103"/>
      <c r="D101" s="159" t="s">
        <v>116</v>
      </c>
      <c r="E101" s="160"/>
      <c r="F101" s="160"/>
      <c r="G101" s="160"/>
      <c r="H101" s="160"/>
      <c r="I101" s="160"/>
      <c r="J101" s="161">
        <f>J173</f>
        <v>0</v>
      </c>
      <c r="K101" s="103"/>
      <c r="L101" s="162"/>
    </row>
    <row r="102" spans="2:12" s="10" customFormat="1" ht="19.899999999999999" customHeight="1">
      <c r="B102" s="158"/>
      <c r="C102" s="103"/>
      <c r="D102" s="159" t="s">
        <v>117</v>
      </c>
      <c r="E102" s="160"/>
      <c r="F102" s="160"/>
      <c r="G102" s="160"/>
      <c r="H102" s="160"/>
      <c r="I102" s="160"/>
      <c r="J102" s="161">
        <f>J178</f>
        <v>0</v>
      </c>
      <c r="K102" s="103"/>
      <c r="L102" s="162"/>
    </row>
    <row r="103" spans="2:12" s="10" customFormat="1" ht="19.899999999999999" customHeight="1">
      <c r="B103" s="158"/>
      <c r="C103" s="103"/>
      <c r="D103" s="159" t="s">
        <v>118</v>
      </c>
      <c r="E103" s="160"/>
      <c r="F103" s="160"/>
      <c r="G103" s="160"/>
      <c r="H103" s="160"/>
      <c r="I103" s="160"/>
      <c r="J103" s="161">
        <f>J187</f>
        <v>0</v>
      </c>
      <c r="K103" s="103"/>
      <c r="L103" s="162"/>
    </row>
    <row r="104" spans="2:12" s="10" customFormat="1" ht="19.899999999999999" customHeight="1">
      <c r="B104" s="158"/>
      <c r="C104" s="103"/>
      <c r="D104" s="159" t="s">
        <v>119</v>
      </c>
      <c r="E104" s="160"/>
      <c r="F104" s="160"/>
      <c r="G104" s="160"/>
      <c r="H104" s="160"/>
      <c r="I104" s="160"/>
      <c r="J104" s="161">
        <f>J375</f>
        <v>0</v>
      </c>
      <c r="K104" s="103"/>
      <c r="L104" s="162"/>
    </row>
    <row r="105" spans="2:12" s="10" customFormat="1" ht="19.899999999999999" customHeight="1">
      <c r="B105" s="158"/>
      <c r="C105" s="103"/>
      <c r="D105" s="159" t="s">
        <v>120</v>
      </c>
      <c r="E105" s="160"/>
      <c r="F105" s="160"/>
      <c r="G105" s="160"/>
      <c r="H105" s="160"/>
      <c r="I105" s="160"/>
      <c r="J105" s="161">
        <f>J386</f>
        <v>0</v>
      </c>
      <c r="K105" s="103"/>
      <c r="L105" s="162"/>
    </row>
    <row r="106" spans="2:12" s="10" customFormat="1" ht="19.899999999999999" customHeight="1">
      <c r="B106" s="158"/>
      <c r="C106" s="103"/>
      <c r="D106" s="159" t="s">
        <v>121</v>
      </c>
      <c r="E106" s="160"/>
      <c r="F106" s="160"/>
      <c r="G106" s="160"/>
      <c r="H106" s="160"/>
      <c r="I106" s="160"/>
      <c r="J106" s="161">
        <f>J394</f>
        <v>0</v>
      </c>
      <c r="K106" s="103"/>
      <c r="L106" s="162"/>
    </row>
    <row r="107" spans="2:12" s="10" customFormat="1" ht="19.899999999999999" customHeight="1">
      <c r="B107" s="158"/>
      <c r="C107" s="103"/>
      <c r="D107" s="159" t="s">
        <v>122</v>
      </c>
      <c r="E107" s="160"/>
      <c r="F107" s="160"/>
      <c r="G107" s="160"/>
      <c r="H107" s="160"/>
      <c r="I107" s="160"/>
      <c r="J107" s="161">
        <f>J426</f>
        <v>0</v>
      </c>
      <c r="K107" s="103"/>
      <c r="L107" s="162"/>
    </row>
    <row r="108" spans="2:12" s="10" customFormat="1" ht="19.899999999999999" customHeight="1">
      <c r="B108" s="158"/>
      <c r="C108" s="103"/>
      <c r="D108" s="159" t="s">
        <v>123</v>
      </c>
      <c r="E108" s="160"/>
      <c r="F108" s="160"/>
      <c r="G108" s="160"/>
      <c r="H108" s="160"/>
      <c r="I108" s="160"/>
      <c r="J108" s="161">
        <f>J461</f>
        <v>0</v>
      </c>
      <c r="K108" s="103"/>
      <c r="L108" s="162"/>
    </row>
    <row r="109" spans="2:12" s="10" customFormat="1" ht="19.899999999999999" customHeight="1">
      <c r="B109" s="158"/>
      <c r="C109" s="103"/>
      <c r="D109" s="159" t="s">
        <v>124</v>
      </c>
      <c r="E109" s="160"/>
      <c r="F109" s="160"/>
      <c r="G109" s="160"/>
      <c r="H109" s="160"/>
      <c r="I109" s="160"/>
      <c r="J109" s="161">
        <f>J472</f>
        <v>0</v>
      </c>
      <c r="K109" s="103"/>
      <c r="L109" s="162"/>
    </row>
    <row r="110" spans="2:12" s="9" customFormat="1" ht="24.95" customHeight="1">
      <c r="B110" s="152"/>
      <c r="C110" s="153"/>
      <c r="D110" s="154" t="s">
        <v>125</v>
      </c>
      <c r="E110" s="155"/>
      <c r="F110" s="155"/>
      <c r="G110" s="155"/>
      <c r="H110" s="155"/>
      <c r="I110" s="155"/>
      <c r="J110" s="156">
        <f>J474</f>
        <v>0</v>
      </c>
      <c r="K110" s="153"/>
      <c r="L110" s="157"/>
    </row>
    <row r="111" spans="2:12" s="10" customFormat="1" ht="19.899999999999999" customHeight="1">
      <c r="B111" s="158"/>
      <c r="C111" s="103"/>
      <c r="D111" s="159" t="s">
        <v>126</v>
      </c>
      <c r="E111" s="160"/>
      <c r="F111" s="160"/>
      <c r="G111" s="160"/>
      <c r="H111" s="160"/>
      <c r="I111" s="160"/>
      <c r="J111" s="161">
        <f>J475</f>
        <v>0</v>
      </c>
      <c r="K111" s="103"/>
      <c r="L111" s="162"/>
    </row>
    <row r="112" spans="2:12" s="10" customFormat="1" ht="19.899999999999999" customHeight="1">
      <c r="B112" s="158"/>
      <c r="C112" s="103"/>
      <c r="D112" s="159" t="s">
        <v>127</v>
      </c>
      <c r="E112" s="160"/>
      <c r="F112" s="160"/>
      <c r="G112" s="160"/>
      <c r="H112" s="160"/>
      <c r="I112" s="160"/>
      <c r="J112" s="161">
        <f>J491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128</v>
      </c>
      <c r="E113" s="160"/>
      <c r="F113" s="160"/>
      <c r="G113" s="160"/>
      <c r="H113" s="160"/>
      <c r="I113" s="160"/>
      <c r="J113" s="161">
        <f>J524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129</v>
      </c>
      <c r="E114" s="160"/>
      <c r="F114" s="160"/>
      <c r="G114" s="160"/>
      <c r="H114" s="160"/>
      <c r="I114" s="160"/>
      <c r="J114" s="161">
        <f>J529</f>
        <v>0</v>
      </c>
      <c r="K114" s="103"/>
      <c r="L114" s="162"/>
    </row>
    <row r="115" spans="1:31" s="10" customFormat="1" ht="19.899999999999999" customHeight="1">
      <c r="B115" s="158"/>
      <c r="C115" s="103"/>
      <c r="D115" s="159" t="s">
        <v>130</v>
      </c>
      <c r="E115" s="160"/>
      <c r="F115" s="160"/>
      <c r="G115" s="160"/>
      <c r="H115" s="160"/>
      <c r="I115" s="160"/>
      <c r="J115" s="161">
        <f>J533</f>
        <v>0</v>
      </c>
      <c r="K115" s="103"/>
      <c r="L115" s="162"/>
    </row>
    <row r="116" spans="1:31" s="10" customFormat="1" ht="19.899999999999999" customHeight="1">
      <c r="B116" s="158"/>
      <c r="C116" s="103"/>
      <c r="D116" s="159" t="s">
        <v>131</v>
      </c>
      <c r="E116" s="160"/>
      <c r="F116" s="160"/>
      <c r="G116" s="160"/>
      <c r="H116" s="160"/>
      <c r="I116" s="160"/>
      <c r="J116" s="161">
        <f>J563</f>
        <v>0</v>
      </c>
      <c r="K116" s="103"/>
      <c r="L116" s="162"/>
    </row>
    <row r="117" spans="1:31" s="10" customFormat="1" ht="19.899999999999999" customHeight="1">
      <c r="B117" s="158"/>
      <c r="C117" s="103"/>
      <c r="D117" s="159" t="s">
        <v>132</v>
      </c>
      <c r="E117" s="160"/>
      <c r="F117" s="160"/>
      <c r="G117" s="160"/>
      <c r="H117" s="160"/>
      <c r="I117" s="160"/>
      <c r="J117" s="161">
        <f>J566</f>
        <v>0</v>
      </c>
      <c r="K117" s="103"/>
      <c r="L117" s="162"/>
    </row>
    <row r="118" spans="1:31" s="10" customFormat="1" ht="19.899999999999999" customHeight="1">
      <c r="B118" s="158"/>
      <c r="C118" s="103"/>
      <c r="D118" s="159" t="s">
        <v>133</v>
      </c>
      <c r="E118" s="160"/>
      <c r="F118" s="160"/>
      <c r="G118" s="160"/>
      <c r="H118" s="160"/>
      <c r="I118" s="160"/>
      <c r="J118" s="161">
        <f>J600</f>
        <v>0</v>
      </c>
      <c r="K118" s="103"/>
      <c r="L118" s="162"/>
    </row>
    <row r="119" spans="1:31" s="10" customFormat="1" ht="19.899999999999999" customHeight="1">
      <c r="B119" s="158"/>
      <c r="C119" s="103"/>
      <c r="D119" s="159" t="s">
        <v>134</v>
      </c>
      <c r="E119" s="160"/>
      <c r="F119" s="160"/>
      <c r="G119" s="160"/>
      <c r="H119" s="160"/>
      <c r="I119" s="160"/>
      <c r="J119" s="161">
        <f>J630</f>
        <v>0</v>
      </c>
      <c r="K119" s="103"/>
      <c r="L119" s="162"/>
    </row>
    <row r="120" spans="1:31" s="10" customFormat="1" ht="19.899999999999999" customHeight="1">
      <c r="B120" s="158"/>
      <c r="C120" s="103"/>
      <c r="D120" s="159" t="s">
        <v>135</v>
      </c>
      <c r="E120" s="160"/>
      <c r="F120" s="160"/>
      <c r="G120" s="160"/>
      <c r="H120" s="160"/>
      <c r="I120" s="160"/>
      <c r="J120" s="161">
        <f>J643</f>
        <v>0</v>
      </c>
      <c r="K120" s="103"/>
      <c r="L120" s="162"/>
    </row>
    <row r="121" spans="1:31" s="9" customFormat="1" ht="24.95" customHeight="1">
      <c r="B121" s="152"/>
      <c r="C121" s="153"/>
      <c r="D121" s="154" t="s">
        <v>136</v>
      </c>
      <c r="E121" s="155"/>
      <c r="F121" s="155"/>
      <c r="G121" s="155"/>
      <c r="H121" s="155"/>
      <c r="I121" s="155"/>
      <c r="J121" s="156">
        <f>J648</f>
        <v>0</v>
      </c>
      <c r="K121" s="153"/>
      <c r="L121" s="157"/>
    </row>
    <row r="122" spans="1:31" s="10" customFormat="1" ht="19.899999999999999" customHeight="1">
      <c r="B122" s="158"/>
      <c r="C122" s="103"/>
      <c r="D122" s="159" t="s">
        <v>137</v>
      </c>
      <c r="E122" s="160"/>
      <c r="F122" s="160"/>
      <c r="G122" s="160"/>
      <c r="H122" s="160"/>
      <c r="I122" s="160"/>
      <c r="J122" s="161">
        <f>J649</f>
        <v>0</v>
      </c>
      <c r="K122" s="103"/>
      <c r="L122" s="162"/>
    </row>
    <row r="123" spans="1:31" s="10" customFormat="1" ht="19.899999999999999" customHeight="1">
      <c r="B123" s="158"/>
      <c r="C123" s="103"/>
      <c r="D123" s="159" t="s">
        <v>138</v>
      </c>
      <c r="E123" s="160"/>
      <c r="F123" s="160"/>
      <c r="G123" s="160"/>
      <c r="H123" s="160"/>
      <c r="I123" s="160"/>
      <c r="J123" s="161">
        <f>J651</f>
        <v>0</v>
      </c>
      <c r="K123" s="103"/>
      <c r="L123" s="162"/>
    </row>
    <row r="124" spans="1:31" s="2" customFormat="1" ht="21.7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9" spans="1:63" s="2" customFormat="1" ht="6.95" customHeight="1">
      <c r="A129" s="33"/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3" s="2" customFormat="1" ht="24.95" customHeight="1">
      <c r="A130" s="33"/>
      <c r="B130" s="34"/>
      <c r="C130" s="22" t="s">
        <v>139</v>
      </c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6.9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12" customHeight="1">
      <c r="A132" s="33"/>
      <c r="B132" s="34"/>
      <c r="C132" s="28" t="s">
        <v>17</v>
      </c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2" customFormat="1" ht="16.5" customHeight="1">
      <c r="A133" s="33"/>
      <c r="B133" s="34"/>
      <c r="C133" s="35"/>
      <c r="D133" s="35"/>
      <c r="E133" s="293" t="str">
        <f>E7</f>
        <v>SUŠICE, zateplení panelových domů č.p. 1163-1168, ul. Kaštanová</v>
      </c>
      <c r="F133" s="294"/>
      <c r="G133" s="294"/>
      <c r="H133" s="294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3" s="2" customFormat="1" ht="12" customHeight="1">
      <c r="A134" s="33"/>
      <c r="B134" s="34"/>
      <c r="C134" s="28" t="s">
        <v>105</v>
      </c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16.5" customHeight="1">
      <c r="A135" s="33"/>
      <c r="B135" s="34"/>
      <c r="C135" s="35"/>
      <c r="D135" s="35"/>
      <c r="E135" s="241" t="str">
        <f>E9</f>
        <v>030 - SO 03 - Bytový dům č.p. 1167-1168</v>
      </c>
      <c r="F135" s="295"/>
      <c r="G135" s="295"/>
      <c r="H135" s="295"/>
      <c r="I135" s="35"/>
      <c r="J135" s="35"/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6.95" customHeight="1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12" customHeight="1">
      <c r="A137" s="33"/>
      <c r="B137" s="34"/>
      <c r="C137" s="28" t="s">
        <v>21</v>
      </c>
      <c r="D137" s="35"/>
      <c r="E137" s="35"/>
      <c r="F137" s="26" t="str">
        <f>F12</f>
        <v>Sušice</v>
      </c>
      <c r="G137" s="35"/>
      <c r="H137" s="35"/>
      <c r="I137" s="28" t="s">
        <v>23</v>
      </c>
      <c r="J137" s="65" t="str">
        <f>IF(J12="","",J12)</f>
        <v>3. 9. 2020</v>
      </c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6.95" customHeight="1">
      <c r="A138" s="33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15.2" customHeight="1">
      <c r="A139" s="33"/>
      <c r="B139" s="34"/>
      <c r="C139" s="28" t="s">
        <v>25</v>
      </c>
      <c r="D139" s="35"/>
      <c r="E139" s="35"/>
      <c r="F139" s="26" t="str">
        <f>E15</f>
        <v>Město Sušice</v>
      </c>
      <c r="G139" s="35"/>
      <c r="H139" s="35"/>
      <c r="I139" s="28" t="s">
        <v>31</v>
      </c>
      <c r="J139" s="31" t="str">
        <f>E21</f>
        <v>Ing. Jan Prášek</v>
      </c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15.2" customHeight="1">
      <c r="A140" s="33"/>
      <c r="B140" s="34"/>
      <c r="C140" s="28" t="s">
        <v>29</v>
      </c>
      <c r="D140" s="35"/>
      <c r="E140" s="35"/>
      <c r="F140" s="26" t="str">
        <f>IF(E18="","",E18)</f>
        <v>Vyplň údaj</v>
      </c>
      <c r="G140" s="35"/>
      <c r="H140" s="35"/>
      <c r="I140" s="28" t="s">
        <v>34</v>
      </c>
      <c r="J140" s="31" t="str">
        <f>E24</f>
        <v>Pavel Hrba</v>
      </c>
      <c r="K140" s="35"/>
      <c r="L140" s="50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10.35" customHeight="1">
      <c r="A141" s="33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50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11" customFormat="1" ht="29.25" customHeight="1">
      <c r="A142" s="163"/>
      <c r="B142" s="164"/>
      <c r="C142" s="165" t="s">
        <v>140</v>
      </c>
      <c r="D142" s="166" t="s">
        <v>62</v>
      </c>
      <c r="E142" s="166" t="s">
        <v>58</v>
      </c>
      <c r="F142" s="166" t="s">
        <v>59</v>
      </c>
      <c r="G142" s="166" t="s">
        <v>141</v>
      </c>
      <c r="H142" s="166" t="s">
        <v>142</v>
      </c>
      <c r="I142" s="166" t="s">
        <v>143</v>
      </c>
      <c r="J142" s="166" t="s">
        <v>109</v>
      </c>
      <c r="K142" s="167" t="s">
        <v>144</v>
      </c>
      <c r="L142" s="168"/>
      <c r="M142" s="74" t="s">
        <v>1</v>
      </c>
      <c r="N142" s="75" t="s">
        <v>41</v>
      </c>
      <c r="O142" s="75" t="s">
        <v>145</v>
      </c>
      <c r="P142" s="75" t="s">
        <v>146</v>
      </c>
      <c r="Q142" s="75" t="s">
        <v>147</v>
      </c>
      <c r="R142" s="75" t="s">
        <v>148</v>
      </c>
      <c r="S142" s="75" t="s">
        <v>149</v>
      </c>
      <c r="T142" s="76" t="s">
        <v>150</v>
      </c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/>
    </row>
    <row r="143" spans="1:63" s="2" customFormat="1" ht="22.9" customHeight="1">
      <c r="A143" s="33"/>
      <c r="B143" s="34"/>
      <c r="C143" s="81" t="s">
        <v>151</v>
      </c>
      <c r="D143" s="35"/>
      <c r="E143" s="35"/>
      <c r="F143" s="35"/>
      <c r="G143" s="35"/>
      <c r="H143" s="35"/>
      <c r="I143" s="35"/>
      <c r="J143" s="169">
        <f>BK143</f>
        <v>0</v>
      </c>
      <c r="K143" s="35"/>
      <c r="L143" s="38"/>
      <c r="M143" s="77"/>
      <c r="N143" s="170"/>
      <c r="O143" s="78"/>
      <c r="P143" s="171">
        <f>P144+P474+P648</f>
        <v>0</v>
      </c>
      <c r="Q143" s="78"/>
      <c r="R143" s="171">
        <f>R144+R474+R648</f>
        <v>66.947762220000016</v>
      </c>
      <c r="S143" s="78"/>
      <c r="T143" s="172">
        <f>T144+T474+T648</f>
        <v>102.36440734999998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76</v>
      </c>
      <c r="AU143" s="16" t="s">
        <v>111</v>
      </c>
      <c r="BK143" s="173">
        <f>BK144+BK474+BK648</f>
        <v>0</v>
      </c>
    </row>
    <row r="144" spans="1:63" s="12" customFormat="1" ht="25.9" customHeight="1">
      <c r="B144" s="174"/>
      <c r="C144" s="175"/>
      <c r="D144" s="176" t="s">
        <v>76</v>
      </c>
      <c r="E144" s="177" t="s">
        <v>152</v>
      </c>
      <c r="F144" s="177" t="s">
        <v>153</v>
      </c>
      <c r="G144" s="175"/>
      <c r="H144" s="175"/>
      <c r="I144" s="178"/>
      <c r="J144" s="179">
        <f>BK144</f>
        <v>0</v>
      </c>
      <c r="K144" s="175"/>
      <c r="L144" s="180"/>
      <c r="M144" s="181"/>
      <c r="N144" s="182"/>
      <c r="O144" s="182"/>
      <c r="P144" s="183">
        <f>P145+P159+P167+P173+P178+P187+P375+P386+P394+P426+P461+P472</f>
        <v>0</v>
      </c>
      <c r="Q144" s="182"/>
      <c r="R144" s="183">
        <f>R145+R159+R167+R173+R178+R187+R375+R386+R394+R426+R461+R472</f>
        <v>53.412893870000012</v>
      </c>
      <c r="S144" s="182"/>
      <c r="T144" s="184">
        <f>T145+T159+T167+T173+T178+T187+T375+T386+T394+T426+T461+T472</f>
        <v>100.40441099999998</v>
      </c>
      <c r="AR144" s="185" t="s">
        <v>8</v>
      </c>
      <c r="AT144" s="186" t="s">
        <v>76</v>
      </c>
      <c r="AU144" s="186" t="s">
        <v>77</v>
      </c>
      <c r="AY144" s="185" t="s">
        <v>154</v>
      </c>
      <c r="BK144" s="187">
        <f>BK145+BK159+BK167+BK173+BK178+BK187+BK375+BK386+BK394+BK426+BK461+BK472</f>
        <v>0</v>
      </c>
    </row>
    <row r="145" spans="1:65" s="12" customFormat="1" ht="22.9" customHeight="1">
      <c r="B145" s="174"/>
      <c r="C145" s="175"/>
      <c r="D145" s="176" t="s">
        <v>76</v>
      </c>
      <c r="E145" s="188" t="s">
        <v>8</v>
      </c>
      <c r="F145" s="188" t="s">
        <v>155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SUM(P146:P158)</f>
        <v>0</v>
      </c>
      <c r="Q145" s="182"/>
      <c r="R145" s="183">
        <f>SUM(R146:R158)</f>
        <v>0</v>
      </c>
      <c r="S145" s="182"/>
      <c r="T145" s="184">
        <f>SUM(T146:T158)</f>
        <v>0</v>
      </c>
      <c r="AR145" s="185" t="s">
        <v>8</v>
      </c>
      <c r="AT145" s="186" t="s">
        <v>76</v>
      </c>
      <c r="AU145" s="186" t="s">
        <v>8</v>
      </c>
      <c r="AY145" s="185" t="s">
        <v>154</v>
      </c>
      <c r="BK145" s="187">
        <f>SUM(BK146:BK158)</f>
        <v>0</v>
      </c>
    </row>
    <row r="146" spans="1:65" s="2" customFormat="1" ht="21.75" customHeight="1">
      <c r="A146" s="33"/>
      <c r="B146" s="34"/>
      <c r="C146" s="190" t="s">
        <v>8</v>
      </c>
      <c r="D146" s="190" t="s">
        <v>156</v>
      </c>
      <c r="E146" s="191" t="s">
        <v>157</v>
      </c>
      <c r="F146" s="192" t="s">
        <v>158</v>
      </c>
      <c r="G146" s="193" t="s">
        <v>159</v>
      </c>
      <c r="H146" s="194">
        <v>6.4850000000000003</v>
      </c>
      <c r="I146" s="195"/>
      <c r="J146" s="196">
        <f>ROUND(I146*H146,0)</f>
        <v>0</v>
      </c>
      <c r="K146" s="192" t="s">
        <v>160</v>
      </c>
      <c r="L146" s="38"/>
      <c r="M146" s="197" t="s">
        <v>1</v>
      </c>
      <c r="N146" s="198" t="s">
        <v>43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161</v>
      </c>
      <c r="AT146" s="201" t="s">
        <v>156</v>
      </c>
      <c r="AU146" s="201" t="s">
        <v>87</v>
      </c>
      <c r="AY146" s="16" t="s">
        <v>154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87</v>
      </c>
      <c r="BK146" s="202">
        <f>ROUND(I146*H146,0)</f>
        <v>0</v>
      </c>
      <c r="BL146" s="16" t="s">
        <v>161</v>
      </c>
      <c r="BM146" s="201" t="s">
        <v>162</v>
      </c>
    </row>
    <row r="147" spans="1:65" s="13" customFormat="1" ht="11.25">
      <c r="B147" s="203"/>
      <c r="C147" s="204"/>
      <c r="D147" s="205" t="s">
        <v>163</v>
      </c>
      <c r="E147" s="206" t="s">
        <v>1</v>
      </c>
      <c r="F147" s="207" t="s">
        <v>164</v>
      </c>
      <c r="G147" s="204"/>
      <c r="H147" s="208">
        <v>5.2850000000000001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163</v>
      </c>
      <c r="AU147" s="214" t="s">
        <v>87</v>
      </c>
      <c r="AV147" s="13" t="s">
        <v>87</v>
      </c>
      <c r="AW147" s="13" t="s">
        <v>33</v>
      </c>
      <c r="AX147" s="13" t="s">
        <v>77</v>
      </c>
      <c r="AY147" s="214" t="s">
        <v>154</v>
      </c>
    </row>
    <row r="148" spans="1:65" s="13" customFormat="1" ht="11.25">
      <c r="B148" s="203"/>
      <c r="C148" s="204"/>
      <c r="D148" s="205" t="s">
        <v>163</v>
      </c>
      <c r="E148" s="206" t="s">
        <v>1</v>
      </c>
      <c r="F148" s="207" t="s">
        <v>165</v>
      </c>
      <c r="G148" s="204"/>
      <c r="H148" s="208">
        <v>1.2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163</v>
      </c>
      <c r="AU148" s="214" t="s">
        <v>87</v>
      </c>
      <c r="AV148" s="13" t="s">
        <v>87</v>
      </c>
      <c r="AW148" s="13" t="s">
        <v>33</v>
      </c>
      <c r="AX148" s="13" t="s">
        <v>77</v>
      </c>
      <c r="AY148" s="214" t="s">
        <v>154</v>
      </c>
    </row>
    <row r="149" spans="1:65" s="2" customFormat="1" ht="16.5" customHeight="1">
      <c r="A149" s="33"/>
      <c r="B149" s="34"/>
      <c r="C149" s="190" t="s">
        <v>87</v>
      </c>
      <c r="D149" s="190" t="s">
        <v>156</v>
      </c>
      <c r="E149" s="191" t="s">
        <v>166</v>
      </c>
      <c r="F149" s="192" t="s">
        <v>167</v>
      </c>
      <c r="G149" s="193" t="s">
        <v>159</v>
      </c>
      <c r="H149" s="194">
        <v>2.411</v>
      </c>
      <c r="I149" s="195"/>
      <c r="J149" s="196">
        <f>ROUND(I149*H149,0)</f>
        <v>0</v>
      </c>
      <c r="K149" s="192" t="s">
        <v>160</v>
      </c>
      <c r="L149" s="38"/>
      <c r="M149" s="197" t="s">
        <v>1</v>
      </c>
      <c r="N149" s="198" t="s">
        <v>43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161</v>
      </c>
      <c r="AT149" s="201" t="s">
        <v>156</v>
      </c>
      <c r="AU149" s="201" t="s">
        <v>87</v>
      </c>
      <c r="AY149" s="16" t="s">
        <v>154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87</v>
      </c>
      <c r="BK149" s="202">
        <f>ROUND(I149*H149,0)</f>
        <v>0</v>
      </c>
      <c r="BL149" s="16" t="s">
        <v>161</v>
      </c>
      <c r="BM149" s="201" t="s">
        <v>168</v>
      </c>
    </row>
    <row r="150" spans="1:65" s="13" customFormat="1" ht="11.25">
      <c r="B150" s="203"/>
      <c r="C150" s="204"/>
      <c r="D150" s="205" t="s">
        <v>163</v>
      </c>
      <c r="E150" s="206" t="s">
        <v>1</v>
      </c>
      <c r="F150" s="207" t="s">
        <v>169</v>
      </c>
      <c r="G150" s="204"/>
      <c r="H150" s="208">
        <v>2.411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163</v>
      </c>
      <c r="AU150" s="214" t="s">
        <v>87</v>
      </c>
      <c r="AV150" s="13" t="s">
        <v>87</v>
      </c>
      <c r="AW150" s="13" t="s">
        <v>33</v>
      </c>
      <c r="AX150" s="13" t="s">
        <v>77</v>
      </c>
      <c r="AY150" s="214" t="s">
        <v>154</v>
      </c>
    </row>
    <row r="151" spans="1:65" s="2" customFormat="1" ht="16.5" customHeight="1">
      <c r="A151" s="33"/>
      <c r="B151" s="34"/>
      <c r="C151" s="190" t="s">
        <v>170</v>
      </c>
      <c r="D151" s="190" t="s">
        <v>156</v>
      </c>
      <c r="E151" s="191" t="s">
        <v>171</v>
      </c>
      <c r="F151" s="192" t="s">
        <v>172</v>
      </c>
      <c r="G151" s="193" t="s">
        <v>159</v>
      </c>
      <c r="H151" s="194">
        <v>2.411</v>
      </c>
      <c r="I151" s="195"/>
      <c r="J151" s="196">
        <f>ROUND(I151*H151,0)</f>
        <v>0</v>
      </c>
      <c r="K151" s="192" t="s">
        <v>160</v>
      </c>
      <c r="L151" s="38"/>
      <c r="M151" s="197" t="s">
        <v>1</v>
      </c>
      <c r="N151" s="198" t="s">
        <v>43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161</v>
      </c>
      <c r="AT151" s="201" t="s">
        <v>156</v>
      </c>
      <c r="AU151" s="201" t="s">
        <v>87</v>
      </c>
      <c r="AY151" s="16" t="s">
        <v>154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87</v>
      </c>
      <c r="BK151" s="202">
        <f>ROUND(I151*H151,0)</f>
        <v>0</v>
      </c>
      <c r="BL151" s="16" t="s">
        <v>161</v>
      </c>
      <c r="BM151" s="201" t="s">
        <v>173</v>
      </c>
    </row>
    <row r="152" spans="1:65" s="13" customFormat="1" ht="11.25">
      <c r="B152" s="203"/>
      <c r="C152" s="204"/>
      <c r="D152" s="205" t="s">
        <v>163</v>
      </c>
      <c r="E152" s="206" t="s">
        <v>1</v>
      </c>
      <c r="F152" s="207" t="s">
        <v>169</v>
      </c>
      <c r="G152" s="204"/>
      <c r="H152" s="208">
        <v>2.411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163</v>
      </c>
      <c r="AU152" s="214" t="s">
        <v>87</v>
      </c>
      <c r="AV152" s="13" t="s">
        <v>87</v>
      </c>
      <c r="AW152" s="13" t="s">
        <v>33</v>
      </c>
      <c r="AX152" s="13" t="s">
        <v>77</v>
      </c>
      <c r="AY152" s="214" t="s">
        <v>154</v>
      </c>
    </row>
    <row r="153" spans="1:65" s="2" customFormat="1" ht="16.5" customHeight="1">
      <c r="A153" s="33"/>
      <c r="B153" s="34"/>
      <c r="C153" s="190" t="s">
        <v>161</v>
      </c>
      <c r="D153" s="190" t="s">
        <v>156</v>
      </c>
      <c r="E153" s="191" t="s">
        <v>174</v>
      </c>
      <c r="F153" s="192" t="s">
        <v>175</v>
      </c>
      <c r="G153" s="193" t="s">
        <v>176</v>
      </c>
      <c r="H153" s="194">
        <v>4.2190000000000003</v>
      </c>
      <c r="I153" s="195"/>
      <c r="J153" s="196">
        <f>ROUND(I153*H153,0)</f>
        <v>0</v>
      </c>
      <c r="K153" s="192" t="s">
        <v>160</v>
      </c>
      <c r="L153" s="38"/>
      <c r="M153" s="197" t="s">
        <v>1</v>
      </c>
      <c r="N153" s="198" t="s">
        <v>43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161</v>
      </c>
      <c r="AT153" s="201" t="s">
        <v>156</v>
      </c>
      <c r="AU153" s="201" t="s">
        <v>87</v>
      </c>
      <c r="AY153" s="16" t="s">
        <v>154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87</v>
      </c>
      <c r="BK153" s="202">
        <f>ROUND(I153*H153,0)</f>
        <v>0</v>
      </c>
      <c r="BL153" s="16" t="s">
        <v>161</v>
      </c>
      <c r="BM153" s="201" t="s">
        <v>177</v>
      </c>
    </row>
    <row r="154" spans="1:65" s="13" customFormat="1" ht="11.25">
      <c r="B154" s="203"/>
      <c r="C154" s="204"/>
      <c r="D154" s="205" t="s">
        <v>163</v>
      </c>
      <c r="E154" s="206" t="s">
        <v>1</v>
      </c>
      <c r="F154" s="207" t="s">
        <v>178</v>
      </c>
      <c r="G154" s="204"/>
      <c r="H154" s="208">
        <v>4.2190000000000003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163</v>
      </c>
      <c r="AU154" s="214" t="s">
        <v>87</v>
      </c>
      <c r="AV154" s="13" t="s">
        <v>87</v>
      </c>
      <c r="AW154" s="13" t="s">
        <v>33</v>
      </c>
      <c r="AX154" s="13" t="s">
        <v>77</v>
      </c>
      <c r="AY154" s="214" t="s">
        <v>154</v>
      </c>
    </row>
    <row r="155" spans="1:65" s="2" customFormat="1" ht="16.5" customHeight="1">
      <c r="A155" s="33"/>
      <c r="B155" s="34"/>
      <c r="C155" s="190" t="s">
        <v>179</v>
      </c>
      <c r="D155" s="190" t="s">
        <v>156</v>
      </c>
      <c r="E155" s="191" t="s">
        <v>180</v>
      </c>
      <c r="F155" s="192" t="s">
        <v>181</v>
      </c>
      <c r="G155" s="193" t="s">
        <v>159</v>
      </c>
      <c r="H155" s="194">
        <v>2.411</v>
      </c>
      <c r="I155" s="195"/>
      <c r="J155" s="196">
        <f>ROUND(I155*H155,0)</f>
        <v>0</v>
      </c>
      <c r="K155" s="192" t="s">
        <v>160</v>
      </c>
      <c r="L155" s="38"/>
      <c r="M155" s="197" t="s">
        <v>1</v>
      </c>
      <c r="N155" s="198" t="s">
        <v>43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161</v>
      </c>
      <c r="AT155" s="201" t="s">
        <v>156</v>
      </c>
      <c r="AU155" s="201" t="s">
        <v>87</v>
      </c>
      <c r="AY155" s="16" t="s">
        <v>154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87</v>
      </c>
      <c r="BK155" s="202">
        <f>ROUND(I155*H155,0)</f>
        <v>0</v>
      </c>
      <c r="BL155" s="16" t="s">
        <v>161</v>
      </c>
      <c r="BM155" s="201" t="s">
        <v>182</v>
      </c>
    </row>
    <row r="156" spans="1:65" s="2" customFormat="1" ht="16.5" customHeight="1">
      <c r="A156" s="33"/>
      <c r="B156" s="34"/>
      <c r="C156" s="190" t="s">
        <v>183</v>
      </c>
      <c r="D156" s="190" t="s">
        <v>156</v>
      </c>
      <c r="E156" s="191" t="s">
        <v>184</v>
      </c>
      <c r="F156" s="192" t="s">
        <v>185</v>
      </c>
      <c r="G156" s="193" t="s">
        <v>159</v>
      </c>
      <c r="H156" s="194">
        <v>4.0739999999999998</v>
      </c>
      <c r="I156" s="195"/>
      <c r="J156" s="196">
        <f>ROUND(I156*H156,0)</f>
        <v>0</v>
      </c>
      <c r="K156" s="192" t="s">
        <v>160</v>
      </c>
      <c r="L156" s="38"/>
      <c r="M156" s="197" t="s">
        <v>1</v>
      </c>
      <c r="N156" s="198" t="s">
        <v>43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161</v>
      </c>
      <c r="AT156" s="201" t="s">
        <v>156</v>
      </c>
      <c r="AU156" s="201" t="s">
        <v>87</v>
      </c>
      <c r="AY156" s="16" t="s">
        <v>154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87</v>
      </c>
      <c r="BK156" s="202">
        <f>ROUND(I156*H156,0)</f>
        <v>0</v>
      </c>
      <c r="BL156" s="16" t="s">
        <v>161</v>
      </c>
      <c r="BM156" s="201" t="s">
        <v>186</v>
      </c>
    </row>
    <row r="157" spans="1:65" s="13" customFormat="1" ht="11.25">
      <c r="B157" s="203"/>
      <c r="C157" s="204"/>
      <c r="D157" s="205" t="s">
        <v>163</v>
      </c>
      <c r="E157" s="206" t="s">
        <v>1</v>
      </c>
      <c r="F157" s="207" t="s">
        <v>187</v>
      </c>
      <c r="G157" s="204"/>
      <c r="H157" s="208">
        <v>2.1139999999999999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163</v>
      </c>
      <c r="AU157" s="214" t="s">
        <v>87</v>
      </c>
      <c r="AV157" s="13" t="s">
        <v>87</v>
      </c>
      <c r="AW157" s="13" t="s">
        <v>33</v>
      </c>
      <c r="AX157" s="13" t="s">
        <v>77</v>
      </c>
      <c r="AY157" s="214" t="s">
        <v>154</v>
      </c>
    </row>
    <row r="158" spans="1:65" s="13" customFormat="1" ht="11.25">
      <c r="B158" s="203"/>
      <c r="C158" s="204"/>
      <c r="D158" s="205" t="s">
        <v>163</v>
      </c>
      <c r="E158" s="206" t="s">
        <v>1</v>
      </c>
      <c r="F158" s="207" t="s">
        <v>188</v>
      </c>
      <c r="G158" s="204"/>
      <c r="H158" s="208">
        <v>1.96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163</v>
      </c>
      <c r="AU158" s="214" t="s">
        <v>87</v>
      </c>
      <c r="AV158" s="13" t="s">
        <v>87</v>
      </c>
      <c r="AW158" s="13" t="s">
        <v>33</v>
      </c>
      <c r="AX158" s="13" t="s">
        <v>77</v>
      </c>
      <c r="AY158" s="214" t="s">
        <v>154</v>
      </c>
    </row>
    <row r="159" spans="1:65" s="12" customFormat="1" ht="22.9" customHeight="1">
      <c r="B159" s="174"/>
      <c r="C159" s="175"/>
      <c r="D159" s="176" t="s">
        <v>76</v>
      </c>
      <c r="E159" s="188" t="s">
        <v>87</v>
      </c>
      <c r="F159" s="188" t="s">
        <v>189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SUM(P160:P166)</f>
        <v>0</v>
      </c>
      <c r="Q159" s="182"/>
      <c r="R159" s="183">
        <f>SUM(R160:R166)</f>
        <v>8.0400265899999983</v>
      </c>
      <c r="S159" s="182"/>
      <c r="T159" s="184">
        <f>SUM(T160:T166)</f>
        <v>0</v>
      </c>
      <c r="AR159" s="185" t="s">
        <v>8</v>
      </c>
      <c r="AT159" s="186" t="s">
        <v>76</v>
      </c>
      <c r="AU159" s="186" t="s">
        <v>8</v>
      </c>
      <c r="AY159" s="185" t="s">
        <v>154</v>
      </c>
      <c r="BK159" s="187">
        <f>SUM(BK160:BK166)</f>
        <v>0</v>
      </c>
    </row>
    <row r="160" spans="1:65" s="2" customFormat="1" ht="16.5" customHeight="1">
      <c r="A160" s="33"/>
      <c r="B160" s="34"/>
      <c r="C160" s="190" t="s">
        <v>190</v>
      </c>
      <c r="D160" s="190" t="s">
        <v>156</v>
      </c>
      <c r="E160" s="191" t="s">
        <v>191</v>
      </c>
      <c r="F160" s="192" t="s">
        <v>192</v>
      </c>
      <c r="G160" s="193" t="s">
        <v>159</v>
      </c>
      <c r="H160" s="194">
        <v>3.1709999999999998</v>
      </c>
      <c r="I160" s="195"/>
      <c r="J160" s="196">
        <f>ROUND(I160*H160,0)</f>
        <v>0</v>
      </c>
      <c r="K160" s="192" t="s">
        <v>160</v>
      </c>
      <c r="L160" s="38"/>
      <c r="M160" s="197" t="s">
        <v>1</v>
      </c>
      <c r="N160" s="198" t="s">
        <v>43</v>
      </c>
      <c r="O160" s="70"/>
      <c r="P160" s="199">
        <f>O160*H160</f>
        <v>0</v>
      </c>
      <c r="Q160" s="199">
        <v>2.45329</v>
      </c>
      <c r="R160" s="199">
        <f>Q160*H160</f>
        <v>7.7793825899999991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161</v>
      </c>
      <c r="AT160" s="201" t="s">
        <v>156</v>
      </c>
      <c r="AU160" s="201" t="s">
        <v>87</v>
      </c>
      <c r="AY160" s="16" t="s">
        <v>154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87</v>
      </c>
      <c r="BK160" s="202">
        <f>ROUND(I160*H160,0)</f>
        <v>0</v>
      </c>
      <c r="BL160" s="16" t="s">
        <v>161</v>
      </c>
      <c r="BM160" s="201" t="s">
        <v>193</v>
      </c>
    </row>
    <row r="161" spans="1:65" s="13" customFormat="1" ht="11.25">
      <c r="B161" s="203"/>
      <c r="C161" s="204"/>
      <c r="D161" s="205" t="s">
        <v>163</v>
      </c>
      <c r="E161" s="206" t="s">
        <v>1</v>
      </c>
      <c r="F161" s="207" t="s">
        <v>194</v>
      </c>
      <c r="G161" s="204"/>
      <c r="H161" s="208">
        <v>3.1709999999999998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163</v>
      </c>
      <c r="AU161" s="214" t="s">
        <v>87</v>
      </c>
      <c r="AV161" s="13" t="s">
        <v>87</v>
      </c>
      <c r="AW161" s="13" t="s">
        <v>33</v>
      </c>
      <c r="AX161" s="13" t="s">
        <v>77</v>
      </c>
      <c r="AY161" s="214" t="s">
        <v>154</v>
      </c>
    </row>
    <row r="162" spans="1:65" s="2" customFormat="1" ht="16.5" customHeight="1">
      <c r="A162" s="33"/>
      <c r="B162" s="34"/>
      <c r="C162" s="190" t="s">
        <v>195</v>
      </c>
      <c r="D162" s="190" t="s">
        <v>156</v>
      </c>
      <c r="E162" s="191" t="s">
        <v>196</v>
      </c>
      <c r="F162" s="192" t="s">
        <v>197</v>
      </c>
      <c r="G162" s="193" t="s">
        <v>198</v>
      </c>
      <c r="H162" s="194">
        <v>21.98</v>
      </c>
      <c r="I162" s="195"/>
      <c r="J162" s="196">
        <f>ROUND(I162*H162,0)</f>
        <v>0</v>
      </c>
      <c r="K162" s="192" t="s">
        <v>160</v>
      </c>
      <c r="L162" s="38"/>
      <c r="M162" s="197" t="s">
        <v>1</v>
      </c>
      <c r="N162" s="198" t="s">
        <v>43</v>
      </c>
      <c r="O162" s="70"/>
      <c r="P162" s="199">
        <f>O162*H162</f>
        <v>0</v>
      </c>
      <c r="Q162" s="199">
        <v>2.6900000000000001E-3</v>
      </c>
      <c r="R162" s="199">
        <f>Q162*H162</f>
        <v>5.9126200000000004E-2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161</v>
      </c>
      <c r="AT162" s="201" t="s">
        <v>156</v>
      </c>
      <c r="AU162" s="201" t="s">
        <v>87</v>
      </c>
      <c r="AY162" s="16" t="s">
        <v>154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87</v>
      </c>
      <c r="BK162" s="202">
        <f>ROUND(I162*H162,0)</f>
        <v>0</v>
      </c>
      <c r="BL162" s="16" t="s">
        <v>161</v>
      </c>
      <c r="BM162" s="201" t="s">
        <v>199</v>
      </c>
    </row>
    <row r="163" spans="1:65" s="13" customFormat="1" ht="11.25">
      <c r="B163" s="203"/>
      <c r="C163" s="204"/>
      <c r="D163" s="205" t="s">
        <v>163</v>
      </c>
      <c r="E163" s="206" t="s">
        <v>1</v>
      </c>
      <c r="F163" s="207" t="s">
        <v>200</v>
      </c>
      <c r="G163" s="204"/>
      <c r="H163" s="208">
        <v>21.98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163</v>
      </c>
      <c r="AU163" s="214" t="s">
        <v>87</v>
      </c>
      <c r="AV163" s="13" t="s">
        <v>87</v>
      </c>
      <c r="AW163" s="13" t="s">
        <v>33</v>
      </c>
      <c r="AX163" s="13" t="s">
        <v>77</v>
      </c>
      <c r="AY163" s="214" t="s">
        <v>154</v>
      </c>
    </row>
    <row r="164" spans="1:65" s="2" customFormat="1" ht="16.5" customHeight="1">
      <c r="A164" s="33"/>
      <c r="B164" s="34"/>
      <c r="C164" s="190" t="s">
        <v>201</v>
      </c>
      <c r="D164" s="190" t="s">
        <v>156</v>
      </c>
      <c r="E164" s="191" t="s">
        <v>202</v>
      </c>
      <c r="F164" s="192" t="s">
        <v>203</v>
      </c>
      <c r="G164" s="193" t="s">
        <v>198</v>
      </c>
      <c r="H164" s="194">
        <v>21.98</v>
      </c>
      <c r="I164" s="195"/>
      <c r="J164" s="196">
        <f>ROUND(I164*H164,0)</f>
        <v>0</v>
      </c>
      <c r="K164" s="192" t="s">
        <v>160</v>
      </c>
      <c r="L164" s="38"/>
      <c r="M164" s="197" t="s">
        <v>1</v>
      </c>
      <c r="N164" s="198" t="s">
        <v>43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161</v>
      </c>
      <c r="AT164" s="201" t="s">
        <v>156</v>
      </c>
      <c r="AU164" s="201" t="s">
        <v>87</v>
      </c>
      <c r="AY164" s="16" t="s">
        <v>154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87</v>
      </c>
      <c r="BK164" s="202">
        <f>ROUND(I164*H164,0)</f>
        <v>0</v>
      </c>
      <c r="BL164" s="16" t="s">
        <v>161</v>
      </c>
      <c r="BM164" s="201" t="s">
        <v>204</v>
      </c>
    </row>
    <row r="165" spans="1:65" s="2" customFormat="1" ht="16.5" customHeight="1">
      <c r="A165" s="33"/>
      <c r="B165" s="34"/>
      <c r="C165" s="190" t="s">
        <v>205</v>
      </c>
      <c r="D165" s="190" t="s">
        <v>156</v>
      </c>
      <c r="E165" s="191" t="s">
        <v>206</v>
      </c>
      <c r="F165" s="192" t="s">
        <v>207</v>
      </c>
      <c r="G165" s="193" t="s">
        <v>176</v>
      </c>
      <c r="H165" s="194">
        <v>0.19</v>
      </c>
      <c r="I165" s="195"/>
      <c r="J165" s="196">
        <f>ROUND(I165*H165,0)</f>
        <v>0</v>
      </c>
      <c r="K165" s="192" t="s">
        <v>160</v>
      </c>
      <c r="L165" s="38"/>
      <c r="M165" s="197" t="s">
        <v>1</v>
      </c>
      <c r="N165" s="198" t="s">
        <v>43</v>
      </c>
      <c r="O165" s="70"/>
      <c r="P165" s="199">
        <f>O165*H165</f>
        <v>0</v>
      </c>
      <c r="Q165" s="199">
        <v>1.0606199999999999</v>
      </c>
      <c r="R165" s="199">
        <f>Q165*H165</f>
        <v>0.20151779999999997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161</v>
      </c>
      <c r="AT165" s="201" t="s">
        <v>156</v>
      </c>
      <c r="AU165" s="201" t="s">
        <v>87</v>
      </c>
      <c r="AY165" s="16" t="s">
        <v>154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87</v>
      </c>
      <c r="BK165" s="202">
        <f>ROUND(I165*H165,0)</f>
        <v>0</v>
      </c>
      <c r="BL165" s="16" t="s">
        <v>161</v>
      </c>
      <c r="BM165" s="201" t="s">
        <v>208</v>
      </c>
    </row>
    <row r="166" spans="1:65" s="13" customFormat="1" ht="11.25">
      <c r="B166" s="203"/>
      <c r="C166" s="204"/>
      <c r="D166" s="205" t="s">
        <v>163</v>
      </c>
      <c r="E166" s="206" t="s">
        <v>1</v>
      </c>
      <c r="F166" s="207" t="s">
        <v>209</v>
      </c>
      <c r="G166" s="204"/>
      <c r="H166" s="208">
        <v>0.19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163</v>
      </c>
      <c r="AU166" s="214" t="s">
        <v>87</v>
      </c>
      <c r="AV166" s="13" t="s">
        <v>87</v>
      </c>
      <c r="AW166" s="13" t="s">
        <v>33</v>
      </c>
      <c r="AX166" s="13" t="s">
        <v>77</v>
      </c>
      <c r="AY166" s="214" t="s">
        <v>154</v>
      </c>
    </row>
    <row r="167" spans="1:65" s="12" customFormat="1" ht="22.9" customHeight="1">
      <c r="B167" s="174"/>
      <c r="C167" s="175"/>
      <c r="D167" s="176" t="s">
        <v>76</v>
      </c>
      <c r="E167" s="188" t="s">
        <v>170</v>
      </c>
      <c r="F167" s="188" t="s">
        <v>210</v>
      </c>
      <c r="G167" s="175"/>
      <c r="H167" s="175"/>
      <c r="I167" s="178"/>
      <c r="J167" s="189">
        <f>BK167</f>
        <v>0</v>
      </c>
      <c r="K167" s="175"/>
      <c r="L167" s="180"/>
      <c r="M167" s="181"/>
      <c r="N167" s="182"/>
      <c r="O167" s="182"/>
      <c r="P167" s="183">
        <f>SUM(P168:P172)</f>
        <v>0</v>
      </c>
      <c r="Q167" s="182"/>
      <c r="R167" s="183">
        <f>SUM(R168:R172)</f>
        <v>2.29245206</v>
      </c>
      <c r="S167" s="182"/>
      <c r="T167" s="184">
        <f>SUM(T168:T172)</f>
        <v>0</v>
      </c>
      <c r="AR167" s="185" t="s">
        <v>8</v>
      </c>
      <c r="AT167" s="186" t="s">
        <v>76</v>
      </c>
      <c r="AU167" s="186" t="s">
        <v>8</v>
      </c>
      <c r="AY167" s="185" t="s">
        <v>154</v>
      </c>
      <c r="BK167" s="187">
        <f>SUM(BK168:BK172)</f>
        <v>0</v>
      </c>
    </row>
    <row r="168" spans="1:65" s="2" customFormat="1" ht="16.5" customHeight="1">
      <c r="A168" s="33"/>
      <c r="B168" s="34"/>
      <c r="C168" s="190" t="s">
        <v>211</v>
      </c>
      <c r="D168" s="190" t="s">
        <v>156</v>
      </c>
      <c r="E168" s="191" t="s">
        <v>212</v>
      </c>
      <c r="F168" s="192" t="s">
        <v>213</v>
      </c>
      <c r="G168" s="193" t="s">
        <v>198</v>
      </c>
      <c r="H168" s="194">
        <v>12.106</v>
      </c>
      <c r="I168" s="195"/>
      <c r="J168" s="196">
        <f>ROUND(I168*H168,0)</f>
        <v>0</v>
      </c>
      <c r="K168" s="192" t="s">
        <v>160</v>
      </c>
      <c r="L168" s="38"/>
      <c r="M168" s="197" t="s">
        <v>1</v>
      </c>
      <c r="N168" s="198" t="s">
        <v>43</v>
      </c>
      <c r="O168" s="70"/>
      <c r="P168" s="199">
        <f>O168*H168</f>
        <v>0</v>
      </c>
      <c r="Q168" s="199">
        <v>0.17351</v>
      </c>
      <c r="R168" s="199">
        <f>Q168*H168</f>
        <v>2.1005120599999998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161</v>
      </c>
      <c r="AT168" s="201" t="s">
        <v>156</v>
      </c>
      <c r="AU168" s="201" t="s">
        <v>87</v>
      </c>
      <c r="AY168" s="16" t="s">
        <v>154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87</v>
      </c>
      <c r="BK168" s="202">
        <f>ROUND(I168*H168,0)</f>
        <v>0</v>
      </c>
      <c r="BL168" s="16" t="s">
        <v>161</v>
      </c>
      <c r="BM168" s="201" t="s">
        <v>214</v>
      </c>
    </row>
    <row r="169" spans="1:65" s="13" customFormat="1" ht="11.25">
      <c r="B169" s="203"/>
      <c r="C169" s="204"/>
      <c r="D169" s="205" t="s">
        <v>163</v>
      </c>
      <c r="E169" s="206" t="s">
        <v>1</v>
      </c>
      <c r="F169" s="207" t="s">
        <v>215</v>
      </c>
      <c r="G169" s="204"/>
      <c r="H169" s="208">
        <v>12.106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163</v>
      </c>
      <c r="AU169" s="214" t="s">
        <v>87</v>
      </c>
      <c r="AV169" s="13" t="s">
        <v>87</v>
      </c>
      <c r="AW169" s="13" t="s">
        <v>33</v>
      </c>
      <c r="AX169" s="13" t="s">
        <v>77</v>
      </c>
      <c r="AY169" s="214" t="s">
        <v>154</v>
      </c>
    </row>
    <row r="170" spans="1:65" s="2" customFormat="1" ht="16.5" customHeight="1">
      <c r="A170" s="33"/>
      <c r="B170" s="34"/>
      <c r="C170" s="190" t="s">
        <v>216</v>
      </c>
      <c r="D170" s="190" t="s">
        <v>156</v>
      </c>
      <c r="E170" s="191" t="s">
        <v>217</v>
      </c>
      <c r="F170" s="192" t="s">
        <v>218</v>
      </c>
      <c r="G170" s="193" t="s">
        <v>219</v>
      </c>
      <c r="H170" s="194">
        <v>2</v>
      </c>
      <c r="I170" s="195"/>
      <c r="J170" s="196">
        <f>ROUND(I170*H170,0)</f>
        <v>0</v>
      </c>
      <c r="K170" s="192" t="s">
        <v>160</v>
      </c>
      <c r="L170" s="38"/>
      <c r="M170" s="197" t="s">
        <v>1</v>
      </c>
      <c r="N170" s="198" t="s">
        <v>43</v>
      </c>
      <c r="O170" s="70"/>
      <c r="P170" s="199">
        <f>O170*H170</f>
        <v>0</v>
      </c>
      <c r="Q170" s="199">
        <v>9.4310000000000005E-2</v>
      </c>
      <c r="R170" s="199">
        <f>Q170*H170</f>
        <v>0.18862000000000001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161</v>
      </c>
      <c r="AT170" s="201" t="s">
        <v>156</v>
      </c>
      <c r="AU170" s="201" t="s">
        <v>87</v>
      </c>
      <c r="AY170" s="16" t="s">
        <v>154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87</v>
      </c>
      <c r="BK170" s="202">
        <f>ROUND(I170*H170,0)</f>
        <v>0</v>
      </c>
      <c r="BL170" s="16" t="s">
        <v>161</v>
      </c>
      <c r="BM170" s="201" t="s">
        <v>220</v>
      </c>
    </row>
    <row r="171" spans="1:65" s="2" customFormat="1" ht="16.5" customHeight="1">
      <c r="A171" s="33"/>
      <c r="B171" s="34"/>
      <c r="C171" s="190" t="s">
        <v>221</v>
      </c>
      <c r="D171" s="190" t="s">
        <v>156</v>
      </c>
      <c r="E171" s="191" t="s">
        <v>222</v>
      </c>
      <c r="F171" s="192" t="s">
        <v>223</v>
      </c>
      <c r="G171" s="193" t="s">
        <v>224</v>
      </c>
      <c r="H171" s="194">
        <v>16.600000000000001</v>
      </c>
      <c r="I171" s="195"/>
      <c r="J171" s="196">
        <f>ROUND(I171*H171,0)</f>
        <v>0</v>
      </c>
      <c r="K171" s="192" t="s">
        <v>160</v>
      </c>
      <c r="L171" s="38"/>
      <c r="M171" s="197" t="s">
        <v>1</v>
      </c>
      <c r="N171" s="198" t="s">
        <v>43</v>
      </c>
      <c r="O171" s="70"/>
      <c r="P171" s="199">
        <f>O171*H171</f>
        <v>0</v>
      </c>
      <c r="Q171" s="199">
        <v>2.0000000000000001E-4</v>
      </c>
      <c r="R171" s="199">
        <f>Q171*H171</f>
        <v>3.3200000000000005E-3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161</v>
      </c>
      <c r="AT171" s="201" t="s">
        <v>156</v>
      </c>
      <c r="AU171" s="201" t="s">
        <v>87</v>
      </c>
      <c r="AY171" s="16" t="s">
        <v>154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87</v>
      </c>
      <c r="BK171" s="202">
        <f>ROUND(I171*H171,0)</f>
        <v>0</v>
      </c>
      <c r="BL171" s="16" t="s">
        <v>161</v>
      </c>
      <c r="BM171" s="201" t="s">
        <v>225</v>
      </c>
    </row>
    <row r="172" spans="1:65" s="13" customFormat="1" ht="11.25">
      <c r="B172" s="203"/>
      <c r="C172" s="204"/>
      <c r="D172" s="205" t="s">
        <v>163</v>
      </c>
      <c r="E172" s="206" t="s">
        <v>1</v>
      </c>
      <c r="F172" s="207" t="s">
        <v>226</v>
      </c>
      <c r="G172" s="204"/>
      <c r="H172" s="208">
        <v>16.600000000000001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163</v>
      </c>
      <c r="AU172" s="214" t="s">
        <v>87</v>
      </c>
      <c r="AV172" s="13" t="s">
        <v>87</v>
      </c>
      <c r="AW172" s="13" t="s">
        <v>33</v>
      </c>
      <c r="AX172" s="13" t="s">
        <v>77</v>
      </c>
      <c r="AY172" s="214" t="s">
        <v>154</v>
      </c>
    </row>
    <row r="173" spans="1:65" s="12" customFormat="1" ht="22.9" customHeight="1">
      <c r="B173" s="174"/>
      <c r="C173" s="175"/>
      <c r="D173" s="176" t="s">
        <v>76</v>
      </c>
      <c r="E173" s="188" t="s">
        <v>161</v>
      </c>
      <c r="F173" s="188" t="s">
        <v>227</v>
      </c>
      <c r="G173" s="175"/>
      <c r="H173" s="175"/>
      <c r="I173" s="178"/>
      <c r="J173" s="189">
        <f>BK173</f>
        <v>0</v>
      </c>
      <c r="K173" s="175"/>
      <c r="L173" s="180"/>
      <c r="M173" s="181"/>
      <c r="N173" s="182"/>
      <c r="O173" s="182"/>
      <c r="P173" s="183">
        <f>SUM(P174:P177)</f>
        <v>0</v>
      </c>
      <c r="Q173" s="182"/>
      <c r="R173" s="183">
        <f>SUM(R174:R177)</f>
        <v>0</v>
      </c>
      <c r="S173" s="182"/>
      <c r="T173" s="184">
        <f>SUM(T174:T177)</f>
        <v>0</v>
      </c>
      <c r="AR173" s="185" t="s">
        <v>8</v>
      </c>
      <c r="AT173" s="186" t="s">
        <v>76</v>
      </c>
      <c r="AU173" s="186" t="s">
        <v>8</v>
      </c>
      <c r="AY173" s="185" t="s">
        <v>154</v>
      </c>
      <c r="BK173" s="187">
        <f>SUM(BK174:BK177)</f>
        <v>0</v>
      </c>
    </row>
    <row r="174" spans="1:65" s="2" customFormat="1" ht="16.5" customHeight="1">
      <c r="A174" s="33"/>
      <c r="B174" s="34"/>
      <c r="C174" s="190" t="s">
        <v>228</v>
      </c>
      <c r="D174" s="190" t="s">
        <v>156</v>
      </c>
      <c r="E174" s="191" t="s">
        <v>229</v>
      </c>
      <c r="F174" s="192" t="s">
        <v>230</v>
      </c>
      <c r="G174" s="193" t="s">
        <v>198</v>
      </c>
      <c r="H174" s="194">
        <v>4</v>
      </c>
      <c r="I174" s="195"/>
      <c r="J174" s="196">
        <f>ROUND(I174*H174,0)</f>
        <v>0</v>
      </c>
      <c r="K174" s="192" t="s">
        <v>160</v>
      </c>
      <c r="L174" s="38"/>
      <c r="M174" s="197" t="s">
        <v>1</v>
      </c>
      <c r="N174" s="198" t="s">
        <v>43</v>
      </c>
      <c r="O174" s="70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161</v>
      </c>
      <c r="AT174" s="201" t="s">
        <v>156</v>
      </c>
      <c r="AU174" s="201" t="s">
        <v>87</v>
      </c>
      <c r="AY174" s="16" t="s">
        <v>154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6" t="s">
        <v>87</v>
      </c>
      <c r="BK174" s="202">
        <f>ROUND(I174*H174,0)</f>
        <v>0</v>
      </c>
      <c r="BL174" s="16" t="s">
        <v>161</v>
      </c>
      <c r="BM174" s="201" t="s">
        <v>231</v>
      </c>
    </row>
    <row r="175" spans="1:65" s="13" customFormat="1" ht="11.25">
      <c r="B175" s="203"/>
      <c r="C175" s="204"/>
      <c r="D175" s="205" t="s">
        <v>163</v>
      </c>
      <c r="E175" s="206" t="s">
        <v>1</v>
      </c>
      <c r="F175" s="207" t="s">
        <v>232</v>
      </c>
      <c r="G175" s="204"/>
      <c r="H175" s="208">
        <v>4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163</v>
      </c>
      <c r="AU175" s="214" t="s">
        <v>87</v>
      </c>
      <c r="AV175" s="13" t="s">
        <v>87</v>
      </c>
      <c r="AW175" s="13" t="s">
        <v>33</v>
      </c>
      <c r="AX175" s="13" t="s">
        <v>77</v>
      </c>
      <c r="AY175" s="214" t="s">
        <v>154</v>
      </c>
    </row>
    <row r="176" spans="1:65" s="2" customFormat="1" ht="21.75" customHeight="1">
      <c r="A176" s="33"/>
      <c r="B176" s="34"/>
      <c r="C176" s="190" t="s">
        <v>9</v>
      </c>
      <c r="D176" s="190" t="s">
        <v>156</v>
      </c>
      <c r="E176" s="191" t="s">
        <v>233</v>
      </c>
      <c r="F176" s="192" t="s">
        <v>234</v>
      </c>
      <c r="G176" s="193" t="s">
        <v>198</v>
      </c>
      <c r="H176" s="194">
        <v>4</v>
      </c>
      <c r="I176" s="195"/>
      <c r="J176" s="196">
        <f>ROUND(I176*H176,0)</f>
        <v>0</v>
      </c>
      <c r="K176" s="192" t="s">
        <v>160</v>
      </c>
      <c r="L176" s="38"/>
      <c r="M176" s="197" t="s">
        <v>1</v>
      </c>
      <c r="N176" s="198" t="s">
        <v>43</v>
      </c>
      <c r="O176" s="7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161</v>
      </c>
      <c r="AT176" s="201" t="s">
        <v>156</v>
      </c>
      <c r="AU176" s="201" t="s">
        <v>87</v>
      </c>
      <c r="AY176" s="16" t="s">
        <v>154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87</v>
      </c>
      <c r="BK176" s="202">
        <f>ROUND(I176*H176,0)</f>
        <v>0</v>
      </c>
      <c r="BL176" s="16" t="s">
        <v>161</v>
      </c>
      <c r="BM176" s="201" t="s">
        <v>235</v>
      </c>
    </row>
    <row r="177" spans="1:65" s="13" customFormat="1" ht="11.25">
      <c r="B177" s="203"/>
      <c r="C177" s="204"/>
      <c r="D177" s="205" t="s">
        <v>163</v>
      </c>
      <c r="E177" s="206" t="s">
        <v>1</v>
      </c>
      <c r="F177" s="207" t="s">
        <v>232</v>
      </c>
      <c r="G177" s="204"/>
      <c r="H177" s="208">
        <v>4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163</v>
      </c>
      <c r="AU177" s="214" t="s">
        <v>87</v>
      </c>
      <c r="AV177" s="13" t="s">
        <v>87</v>
      </c>
      <c r="AW177" s="13" t="s">
        <v>33</v>
      </c>
      <c r="AX177" s="13" t="s">
        <v>77</v>
      </c>
      <c r="AY177" s="214" t="s">
        <v>154</v>
      </c>
    </row>
    <row r="178" spans="1:65" s="12" customFormat="1" ht="22.9" customHeight="1">
      <c r="B178" s="174"/>
      <c r="C178" s="175"/>
      <c r="D178" s="176" t="s">
        <v>76</v>
      </c>
      <c r="E178" s="188" t="s">
        <v>236</v>
      </c>
      <c r="F178" s="188" t="s">
        <v>237</v>
      </c>
      <c r="G178" s="175"/>
      <c r="H178" s="175"/>
      <c r="I178" s="178"/>
      <c r="J178" s="189">
        <f>BK178</f>
        <v>0</v>
      </c>
      <c r="K178" s="175"/>
      <c r="L178" s="180"/>
      <c r="M178" s="181"/>
      <c r="N178" s="182"/>
      <c r="O178" s="182"/>
      <c r="P178" s="183">
        <f>SUM(P179:P186)</f>
        <v>0</v>
      </c>
      <c r="Q178" s="182"/>
      <c r="R178" s="183">
        <f>SUM(R179:R186)</f>
        <v>0.14973577999999999</v>
      </c>
      <c r="S178" s="182"/>
      <c r="T178" s="184">
        <f>SUM(T179:T186)</f>
        <v>0</v>
      </c>
      <c r="AR178" s="185" t="s">
        <v>8</v>
      </c>
      <c r="AT178" s="186" t="s">
        <v>76</v>
      </c>
      <c r="AU178" s="186" t="s">
        <v>8</v>
      </c>
      <c r="AY178" s="185" t="s">
        <v>154</v>
      </c>
      <c r="BK178" s="187">
        <f>SUM(BK179:BK186)</f>
        <v>0</v>
      </c>
    </row>
    <row r="179" spans="1:65" s="2" customFormat="1" ht="16.5" customHeight="1">
      <c r="A179" s="33"/>
      <c r="B179" s="34"/>
      <c r="C179" s="190" t="s">
        <v>238</v>
      </c>
      <c r="D179" s="190" t="s">
        <v>156</v>
      </c>
      <c r="E179" s="191" t="s">
        <v>239</v>
      </c>
      <c r="F179" s="192" t="s">
        <v>240</v>
      </c>
      <c r="G179" s="193" t="s">
        <v>198</v>
      </c>
      <c r="H179" s="194">
        <v>13.686999999999999</v>
      </c>
      <c r="I179" s="195"/>
      <c r="J179" s="196">
        <f>ROUND(I179*H179,0)</f>
        <v>0</v>
      </c>
      <c r="K179" s="192" t="s">
        <v>160</v>
      </c>
      <c r="L179" s="38"/>
      <c r="M179" s="197" t="s">
        <v>1</v>
      </c>
      <c r="N179" s="198" t="s">
        <v>43</v>
      </c>
      <c r="O179" s="70"/>
      <c r="P179" s="199">
        <f>O179*H179</f>
        <v>0</v>
      </c>
      <c r="Q179" s="199">
        <v>4.3800000000000002E-3</v>
      </c>
      <c r="R179" s="199">
        <f>Q179*H179</f>
        <v>5.9949059999999998E-2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161</v>
      </c>
      <c r="AT179" s="201" t="s">
        <v>156</v>
      </c>
      <c r="AU179" s="201" t="s">
        <v>87</v>
      </c>
      <c r="AY179" s="16" t="s">
        <v>154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87</v>
      </c>
      <c r="BK179" s="202">
        <f>ROUND(I179*H179,0)</f>
        <v>0</v>
      </c>
      <c r="BL179" s="16" t="s">
        <v>161</v>
      </c>
      <c r="BM179" s="201" t="s">
        <v>241</v>
      </c>
    </row>
    <row r="180" spans="1:65" s="13" customFormat="1" ht="11.25">
      <c r="B180" s="203"/>
      <c r="C180" s="204"/>
      <c r="D180" s="205" t="s">
        <v>163</v>
      </c>
      <c r="E180" s="206" t="s">
        <v>1</v>
      </c>
      <c r="F180" s="207" t="s">
        <v>242</v>
      </c>
      <c r="G180" s="204"/>
      <c r="H180" s="208">
        <v>13.686999999999999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163</v>
      </c>
      <c r="AU180" s="214" t="s">
        <v>87</v>
      </c>
      <c r="AV180" s="13" t="s">
        <v>87</v>
      </c>
      <c r="AW180" s="13" t="s">
        <v>33</v>
      </c>
      <c r="AX180" s="13" t="s">
        <v>77</v>
      </c>
      <c r="AY180" s="214" t="s">
        <v>154</v>
      </c>
    </row>
    <row r="181" spans="1:65" s="2" customFormat="1" ht="16.5" customHeight="1">
      <c r="A181" s="33"/>
      <c r="B181" s="34"/>
      <c r="C181" s="190" t="s">
        <v>243</v>
      </c>
      <c r="D181" s="190" t="s">
        <v>156</v>
      </c>
      <c r="E181" s="191" t="s">
        <v>244</v>
      </c>
      <c r="F181" s="192" t="s">
        <v>245</v>
      </c>
      <c r="G181" s="193" t="s">
        <v>198</v>
      </c>
      <c r="H181" s="194">
        <v>13.686999999999999</v>
      </c>
      <c r="I181" s="195"/>
      <c r="J181" s="196">
        <f>ROUND(I181*H181,0)</f>
        <v>0</v>
      </c>
      <c r="K181" s="192" t="s">
        <v>160</v>
      </c>
      <c r="L181" s="38"/>
      <c r="M181" s="197" t="s">
        <v>1</v>
      </c>
      <c r="N181" s="198" t="s">
        <v>43</v>
      </c>
      <c r="O181" s="70"/>
      <c r="P181" s="199">
        <f>O181*H181</f>
        <v>0</v>
      </c>
      <c r="Q181" s="199">
        <v>6.5599999999999999E-3</v>
      </c>
      <c r="R181" s="199">
        <f>Q181*H181</f>
        <v>8.978672E-2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161</v>
      </c>
      <c r="AT181" s="201" t="s">
        <v>156</v>
      </c>
      <c r="AU181" s="201" t="s">
        <v>87</v>
      </c>
      <c r="AY181" s="16" t="s">
        <v>154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87</v>
      </c>
      <c r="BK181" s="202">
        <f>ROUND(I181*H181,0)</f>
        <v>0</v>
      </c>
      <c r="BL181" s="16" t="s">
        <v>161</v>
      </c>
      <c r="BM181" s="201" t="s">
        <v>246</v>
      </c>
    </row>
    <row r="182" spans="1:65" s="13" customFormat="1" ht="11.25">
      <c r="B182" s="203"/>
      <c r="C182" s="204"/>
      <c r="D182" s="205" t="s">
        <v>163</v>
      </c>
      <c r="E182" s="206" t="s">
        <v>1</v>
      </c>
      <c r="F182" s="207" t="s">
        <v>242</v>
      </c>
      <c r="G182" s="204"/>
      <c r="H182" s="208">
        <v>13.686999999999999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163</v>
      </c>
      <c r="AU182" s="214" t="s">
        <v>87</v>
      </c>
      <c r="AV182" s="13" t="s">
        <v>87</v>
      </c>
      <c r="AW182" s="13" t="s">
        <v>33</v>
      </c>
      <c r="AX182" s="13" t="s">
        <v>77</v>
      </c>
      <c r="AY182" s="214" t="s">
        <v>154</v>
      </c>
    </row>
    <row r="183" spans="1:65" s="2" customFormat="1" ht="16.5" customHeight="1">
      <c r="A183" s="33"/>
      <c r="B183" s="34"/>
      <c r="C183" s="190" t="s">
        <v>247</v>
      </c>
      <c r="D183" s="190" t="s">
        <v>156</v>
      </c>
      <c r="E183" s="191" t="s">
        <v>248</v>
      </c>
      <c r="F183" s="192" t="s">
        <v>249</v>
      </c>
      <c r="G183" s="193" t="s">
        <v>198</v>
      </c>
      <c r="H183" s="194">
        <v>4.5</v>
      </c>
      <c r="I183" s="195"/>
      <c r="J183" s="196">
        <f>ROUND(I183*H183,0)</f>
        <v>0</v>
      </c>
      <c r="K183" s="192" t="s">
        <v>160</v>
      </c>
      <c r="L183" s="38"/>
      <c r="M183" s="197" t="s">
        <v>1</v>
      </c>
      <c r="N183" s="198" t="s">
        <v>43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161</v>
      </c>
      <c r="AT183" s="201" t="s">
        <v>156</v>
      </c>
      <c r="AU183" s="201" t="s">
        <v>87</v>
      </c>
      <c r="AY183" s="16" t="s">
        <v>154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87</v>
      </c>
      <c r="BK183" s="202">
        <f>ROUND(I183*H183,0)</f>
        <v>0</v>
      </c>
      <c r="BL183" s="16" t="s">
        <v>161</v>
      </c>
      <c r="BM183" s="201" t="s">
        <v>250</v>
      </c>
    </row>
    <row r="184" spans="1:65" s="13" customFormat="1" ht="11.25">
      <c r="B184" s="203"/>
      <c r="C184" s="204"/>
      <c r="D184" s="205" t="s">
        <v>163</v>
      </c>
      <c r="E184" s="206" t="s">
        <v>1</v>
      </c>
      <c r="F184" s="207" t="s">
        <v>251</v>
      </c>
      <c r="G184" s="204"/>
      <c r="H184" s="208">
        <v>4.5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163</v>
      </c>
      <c r="AU184" s="214" t="s">
        <v>87</v>
      </c>
      <c r="AV184" s="13" t="s">
        <v>87</v>
      </c>
      <c r="AW184" s="13" t="s">
        <v>33</v>
      </c>
      <c r="AX184" s="13" t="s">
        <v>77</v>
      </c>
      <c r="AY184" s="214" t="s">
        <v>154</v>
      </c>
    </row>
    <row r="185" spans="1:65" s="2" customFormat="1" ht="16.5" customHeight="1">
      <c r="A185" s="33"/>
      <c r="B185" s="34"/>
      <c r="C185" s="190" t="s">
        <v>252</v>
      </c>
      <c r="D185" s="190" t="s">
        <v>156</v>
      </c>
      <c r="E185" s="191" t="s">
        <v>253</v>
      </c>
      <c r="F185" s="192" t="s">
        <v>254</v>
      </c>
      <c r="G185" s="193" t="s">
        <v>198</v>
      </c>
      <c r="H185" s="194">
        <v>4.4939999999999998</v>
      </c>
      <c r="I185" s="195"/>
      <c r="J185" s="196">
        <f>ROUND(I185*H185,0)</f>
        <v>0</v>
      </c>
      <c r="K185" s="192" t="s">
        <v>160</v>
      </c>
      <c r="L185" s="38"/>
      <c r="M185" s="197" t="s">
        <v>1</v>
      </c>
      <c r="N185" s="198" t="s">
        <v>43</v>
      </c>
      <c r="O185" s="7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161</v>
      </c>
      <c r="AT185" s="201" t="s">
        <v>156</v>
      </c>
      <c r="AU185" s="201" t="s">
        <v>87</v>
      </c>
      <c r="AY185" s="16" t="s">
        <v>154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87</v>
      </c>
      <c r="BK185" s="202">
        <f>ROUND(I185*H185,0)</f>
        <v>0</v>
      </c>
      <c r="BL185" s="16" t="s">
        <v>161</v>
      </c>
      <c r="BM185" s="201" t="s">
        <v>255</v>
      </c>
    </row>
    <row r="186" spans="1:65" s="13" customFormat="1" ht="11.25">
      <c r="B186" s="203"/>
      <c r="C186" s="204"/>
      <c r="D186" s="205" t="s">
        <v>163</v>
      </c>
      <c r="E186" s="206" t="s">
        <v>1</v>
      </c>
      <c r="F186" s="207" t="s">
        <v>256</v>
      </c>
      <c r="G186" s="204"/>
      <c r="H186" s="208">
        <v>4.4939999999999998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163</v>
      </c>
      <c r="AU186" s="214" t="s">
        <v>87</v>
      </c>
      <c r="AV186" s="13" t="s">
        <v>87</v>
      </c>
      <c r="AW186" s="13" t="s">
        <v>33</v>
      </c>
      <c r="AX186" s="13" t="s">
        <v>77</v>
      </c>
      <c r="AY186" s="214" t="s">
        <v>154</v>
      </c>
    </row>
    <row r="187" spans="1:65" s="12" customFormat="1" ht="22.9" customHeight="1">
      <c r="B187" s="174"/>
      <c r="C187" s="175"/>
      <c r="D187" s="176" t="s">
        <v>76</v>
      </c>
      <c r="E187" s="188" t="s">
        <v>257</v>
      </c>
      <c r="F187" s="188" t="s">
        <v>258</v>
      </c>
      <c r="G187" s="175"/>
      <c r="H187" s="175"/>
      <c r="I187" s="178"/>
      <c r="J187" s="189">
        <f>BK187</f>
        <v>0</v>
      </c>
      <c r="K187" s="175"/>
      <c r="L187" s="180"/>
      <c r="M187" s="181"/>
      <c r="N187" s="182"/>
      <c r="O187" s="182"/>
      <c r="P187" s="183">
        <f>SUM(P188:P374)</f>
        <v>0</v>
      </c>
      <c r="Q187" s="182"/>
      <c r="R187" s="183">
        <f>SUM(R188:R374)</f>
        <v>35.92606614000001</v>
      </c>
      <c r="S187" s="182"/>
      <c r="T187" s="184">
        <f>SUM(T188:T374)</f>
        <v>0</v>
      </c>
      <c r="AR187" s="185" t="s">
        <v>8</v>
      </c>
      <c r="AT187" s="186" t="s">
        <v>76</v>
      </c>
      <c r="AU187" s="186" t="s">
        <v>8</v>
      </c>
      <c r="AY187" s="185" t="s">
        <v>154</v>
      </c>
      <c r="BK187" s="187">
        <f>SUM(BK188:BK374)</f>
        <v>0</v>
      </c>
    </row>
    <row r="188" spans="1:65" s="2" customFormat="1" ht="16.5" customHeight="1">
      <c r="A188" s="33"/>
      <c r="B188" s="34"/>
      <c r="C188" s="190" t="s">
        <v>259</v>
      </c>
      <c r="D188" s="190" t="s">
        <v>156</v>
      </c>
      <c r="E188" s="191" t="s">
        <v>260</v>
      </c>
      <c r="F188" s="192" t="s">
        <v>261</v>
      </c>
      <c r="G188" s="193" t="s">
        <v>198</v>
      </c>
      <c r="H188" s="194">
        <v>24.308</v>
      </c>
      <c r="I188" s="195"/>
      <c r="J188" s="196">
        <f>ROUND(I188*H188,0)</f>
        <v>0</v>
      </c>
      <c r="K188" s="192" t="s">
        <v>160</v>
      </c>
      <c r="L188" s="38"/>
      <c r="M188" s="197" t="s">
        <v>1</v>
      </c>
      <c r="N188" s="198" t="s">
        <v>43</v>
      </c>
      <c r="O188" s="70"/>
      <c r="P188" s="199">
        <f>O188*H188</f>
        <v>0</v>
      </c>
      <c r="Q188" s="199">
        <v>4.3800000000000002E-3</v>
      </c>
      <c r="R188" s="199">
        <f>Q188*H188</f>
        <v>0.10646904</v>
      </c>
      <c r="S188" s="199">
        <v>0</v>
      </c>
      <c r="T188" s="20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161</v>
      </c>
      <c r="AT188" s="201" t="s">
        <v>156</v>
      </c>
      <c r="AU188" s="201" t="s">
        <v>87</v>
      </c>
      <c r="AY188" s="16" t="s">
        <v>154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87</v>
      </c>
      <c r="BK188" s="202">
        <f>ROUND(I188*H188,0)</f>
        <v>0</v>
      </c>
      <c r="BL188" s="16" t="s">
        <v>161</v>
      </c>
      <c r="BM188" s="201" t="s">
        <v>262</v>
      </c>
    </row>
    <row r="189" spans="1:65" s="13" customFormat="1" ht="11.25">
      <c r="B189" s="203"/>
      <c r="C189" s="204"/>
      <c r="D189" s="205" t="s">
        <v>163</v>
      </c>
      <c r="E189" s="206" t="s">
        <v>1</v>
      </c>
      <c r="F189" s="207" t="s">
        <v>1442</v>
      </c>
      <c r="G189" s="204"/>
      <c r="H189" s="208">
        <v>16.898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163</v>
      </c>
      <c r="AU189" s="214" t="s">
        <v>87</v>
      </c>
      <c r="AV189" s="13" t="s">
        <v>87</v>
      </c>
      <c r="AW189" s="13" t="s">
        <v>33</v>
      </c>
      <c r="AX189" s="13" t="s">
        <v>77</v>
      </c>
      <c r="AY189" s="214" t="s">
        <v>154</v>
      </c>
    </row>
    <row r="190" spans="1:65" s="13" customFormat="1" ht="11.25">
      <c r="B190" s="203"/>
      <c r="C190" s="204"/>
      <c r="D190" s="205" t="s">
        <v>163</v>
      </c>
      <c r="E190" s="206" t="s">
        <v>1</v>
      </c>
      <c r="F190" s="207" t="s">
        <v>264</v>
      </c>
      <c r="G190" s="204"/>
      <c r="H190" s="208">
        <v>7.41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163</v>
      </c>
      <c r="AU190" s="214" t="s">
        <v>87</v>
      </c>
      <c r="AV190" s="13" t="s">
        <v>87</v>
      </c>
      <c r="AW190" s="13" t="s">
        <v>33</v>
      </c>
      <c r="AX190" s="13" t="s">
        <v>77</v>
      </c>
      <c r="AY190" s="214" t="s">
        <v>154</v>
      </c>
    </row>
    <row r="191" spans="1:65" s="2" customFormat="1" ht="24">
      <c r="A191" s="33"/>
      <c r="B191" s="34"/>
      <c r="C191" s="190" t="s">
        <v>7</v>
      </c>
      <c r="D191" s="190" t="s">
        <v>156</v>
      </c>
      <c r="E191" s="191" t="s">
        <v>265</v>
      </c>
      <c r="F191" s="192" t="s">
        <v>266</v>
      </c>
      <c r="G191" s="193" t="s">
        <v>198</v>
      </c>
      <c r="H191" s="194">
        <v>65.792000000000002</v>
      </c>
      <c r="I191" s="195"/>
      <c r="J191" s="196">
        <f>ROUND(I191*H191,0)</f>
        <v>0</v>
      </c>
      <c r="K191" s="192" t="s">
        <v>160</v>
      </c>
      <c r="L191" s="38"/>
      <c r="M191" s="197" t="s">
        <v>1</v>
      </c>
      <c r="N191" s="198" t="s">
        <v>43</v>
      </c>
      <c r="O191" s="70"/>
      <c r="P191" s="199">
        <f>O191*H191</f>
        <v>0</v>
      </c>
      <c r="Q191" s="199">
        <v>8.3899999999999999E-3</v>
      </c>
      <c r="R191" s="199">
        <f>Q191*H191</f>
        <v>0.55199487999999997</v>
      </c>
      <c r="S191" s="199">
        <v>0</v>
      </c>
      <c r="T191" s="20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161</v>
      </c>
      <c r="AT191" s="201" t="s">
        <v>156</v>
      </c>
      <c r="AU191" s="201" t="s">
        <v>87</v>
      </c>
      <c r="AY191" s="16" t="s">
        <v>154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87</v>
      </c>
      <c r="BK191" s="202">
        <f>ROUND(I191*H191,0)</f>
        <v>0</v>
      </c>
      <c r="BL191" s="16" t="s">
        <v>161</v>
      </c>
      <c r="BM191" s="201" t="s">
        <v>267</v>
      </c>
    </row>
    <row r="192" spans="1:65" s="13" customFormat="1" ht="11.25">
      <c r="B192" s="203"/>
      <c r="C192" s="204"/>
      <c r="D192" s="205" t="s">
        <v>163</v>
      </c>
      <c r="E192" s="206" t="s">
        <v>1</v>
      </c>
      <c r="F192" s="207" t="s">
        <v>268</v>
      </c>
      <c r="G192" s="204"/>
      <c r="H192" s="208">
        <v>65.792000000000002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163</v>
      </c>
      <c r="AU192" s="214" t="s">
        <v>87</v>
      </c>
      <c r="AV192" s="13" t="s">
        <v>87</v>
      </c>
      <c r="AW192" s="13" t="s">
        <v>33</v>
      </c>
      <c r="AX192" s="13" t="s">
        <v>77</v>
      </c>
      <c r="AY192" s="214" t="s">
        <v>154</v>
      </c>
    </row>
    <row r="193" spans="1:65" s="2" customFormat="1" ht="16.5" customHeight="1">
      <c r="A193" s="33"/>
      <c r="B193" s="34"/>
      <c r="C193" s="215" t="s">
        <v>269</v>
      </c>
      <c r="D193" s="215" t="s">
        <v>270</v>
      </c>
      <c r="E193" s="216" t="s">
        <v>271</v>
      </c>
      <c r="F193" s="217" t="s">
        <v>272</v>
      </c>
      <c r="G193" s="218" t="s">
        <v>198</v>
      </c>
      <c r="H193" s="219">
        <v>69.081999999999994</v>
      </c>
      <c r="I193" s="220"/>
      <c r="J193" s="221">
        <f>ROUND(I193*H193,0)</f>
        <v>0</v>
      </c>
      <c r="K193" s="217" t="s">
        <v>160</v>
      </c>
      <c r="L193" s="222"/>
      <c r="M193" s="223" t="s">
        <v>1</v>
      </c>
      <c r="N193" s="224" t="s">
        <v>43</v>
      </c>
      <c r="O193" s="70"/>
      <c r="P193" s="199">
        <f>O193*H193</f>
        <v>0</v>
      </c>
      <c r="Q193" s="199">
        <v>2.3999999999999998E-3</v>
      </c>
      <c r="R193" s="199">
        <f>Q193*H193</f>
        <v>0.16579679999999997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195</v>
      </c>
      <c r="AT193" s="201" t="s">
        <v>270</v>
      </c>
      <c r="AU193" s="201" t="s">
        <v>87</v>
      </c>
      <c r="AY193" s="16" t="s">
        <v>154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87</v>
      </c>
      <c r="BK193" s="202">
        <f>ROUND(I193*H193,0)</f>
        <v>0</v>
      </c>
      <c r="BL193" s="16" t="s">
        <v>161</v>
      </c>
      <c r="BM193" s="201" t="s">
        <v>273</v>
      </c>
    </row>
    <row r="194" spans="1:65" s="13" customFormat="1" ht="11.25">
      <c r="B194" s="203"/>
      <c r="C194" s="204"/>
      <c r="D194" s="205" t="s">
        <v>163</v>
      </c>
      <c r="E194" s="206" t="s">
        <v>1</v>
      </c>
      <c r="F194" s="207" t="s">
        <v>274</v>
      </c>
      <c r="G194" s="204"/>
      <c r="H194" s="208">
        <v>69.081999999999994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163</v>
      </c>
      <c r="AU194" s="214" t="s">
        <v>87</v>
      </c>
      <c r="AV194" s="13" t="s">
        <v>87</v>
      </c>
      <c r="AW194" s="13" t="s">
        <v>33</v>
      </c>
      <c r="AX194" s="13" t="s">
        <v>77</v>
      </c>
      <c r="AY194" s="214" t="s">
        <v>154</v>
      </c>
    </row>
    <row r="195" spans="1:65" s="2" customFormat="1" ht="16.5" customHeight="1">
      <c r="A195" s="33"/>
      <c r="B195" s="34"/>
      <c r="C195" s="190" t="s">
        <v>275</v>
      </c>
      <c r="D195" s="190" t="s">
        <v>156</v>
      </c>
      <c r="E195" s="191" t="s">
        <v>276</v>
      </c>
      <c r="F195" s="192" t="s">
        <v>277</v>
      </c>
      <c r="G195" s="193" t="s">
        <v>198</v>
      </c>
      <c r="H195" s="194">
        <v>65.792000000000002</v>
      </c>
      <c r="I195" s="195"/>
      <c r="J195" s="196">
        <f>ROUND(I195*H195,0)</f>
        <v>0</v>
      </c>
      <c r="K195" s="192" t="s">
        <v>160</v>
      </c>
      <c r="L195" s="38"/>
      <c r="M195" s="197" t="s">
        <v>1</v>
      </c>
      <c r="N195" s="198" t="s">
        <v>43</v>
      </c>
      <c r="O195" s="70"/>
      <c r="P195" s="199">
        <f>O195*H195</f>
        <v>0</v>
      </c>
      <c r="Q195" s="199">
        <v>9.0000000000000006E-5</v>
      </c>
      <c r="R195" s="199">
        <f>Q195*H195</f>
        <v>5.9212800000000001E-3</v>
      </c>
      <c r="S195" s="199">
        <v>0</v>
      </c>
      <c r="T195" s="20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1" t="s">
        <v>161</v>
      </c>
      <c r="AT195" s="201" t="s">
        <v>156</v>
      </c>
      <c r="AU195" s="201" t="s">
        <v>87</v>
      </c>
      <c r="AY195" s="16" t="s">
        <v>154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6" t="s">
        <v>87</v>
      </c>
      <c r="BK195" s="202">
        <f>ROUND(I195*H195,0)</f>
        <v>0</v>
      </c>
      <c r="BL195" s="16" t="s">
        <v>161</v>
      </c>
      <c r="BM195" s="201" t="s">
        <v>278</v>
      </c>
    </row>
    <row r="196" spans="1:65" s="2" customFormat="1" ht="16.5" customHeight="1">
      <c r="A196" s="33"/>
      <c r="B196" s="34"/>
      <c r="C196" s="190" t="s">
        <v>279</v>
      </c>
      <c r="D196" s="190" t="s">
        <v>156</v>
      </c>
      <c r="E196" s="191" t="s">
        <v>280</v>
      </c>
      <c r="F196" s="192" t="s">
        <v>281</v>
      </c>
      <c r="G196" s="193" t="s">
        <v>198</v>
      </c>
      <c r="H196" s="194">
        <v>73.201999999999998</v>
      </c>
      <c r="I196" s="195"/>
      <c r="J196" s="196">
        <f>ROUND(I196*H196,0)</f>
        <v>0</v>
      </c>
      <c r="K196" s="192" t="s">
        <v>160</v>
      </c>
      <c r="L196" s="38"/>
      <c r="M196" s="197" t="s">
        <v>1</v>
      </c>
      <c r="N196" s="198" t="s">
        <v>43</v>
      </c>
      <c r="O196" s="70"/>
      <c r="P196" s="199">
        <f>O196*H196</f>
        <v>0</v>
      </c>
      <c r="Q196" s="199">
        <v>4.8599999999999997E-3</v>
      </c>
      <c r="R196" s="199">
        <f>Q196*H196</f>
        <v>0.35576171999999995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161</v>
      </c>
      <c r="AT196" s="201" t="s">
        <v>156</v>
      </c>
      <c r="AU196" s="201" t="s">
        <v>87</v>
      </c>
      <c r="AY196" s="16" t="s">
        <v>154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87</v>
      </c>
      <c r="BK196" s="202">
        <f>ROUND(I196*H196,0)</f>
        <v>0</v>
      </c>
      <c r="BL196" s="16" t="s">
        <v>161</v>
      </c>
      <c r="BM196" s="201" t="s">
        <v>282</v>
      </c>
    </row>
    <row r="197" spans="1:65" s="13" customFormat="1" ht="11.25">
      <c r="B197" s="203"/>
      <c r="C197" s="204"/>
      <c r="D197" s="205" t="s">
        <v>163</v>
      </c>
      <c r="E197" s="206" t="s">
        <v>1</v>
      </c>
      <c r="F197" s="207" t="s">
        <v>268</v>
      </c>
      <c r="G197" s="204"/>
      <c r="H197" s="208">
        <v>65.792000000000002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163</v>
      </c>
      <c r="AU197" s="214" t="s">
        <v>87</v>
      </c>
      <c r="AV197" s="13" t="s">
        <v>87</v>
      </c>
      <c r="AW197" s="13" t="s">
        <v>33</v>
      </c>
      <c r="AX197" s="13" t="s">
        <v>77</v>
      </c>
      <c r="AY197" s="214" t="s">
        <v>154</v>
      </c>
    </row>
    <row r="198" spans="1:65" s="13" customFormat="1" ht="11.25">
      <c r="B198" s="203"/>
      <c r="C198" s="204"/>
      <c r="D198" s="205" t="s">
        <v>163</v>
      </c>
      <c r="E198" s="206" t="s">
        <v>1</v>
      </c>
      <c r="F198" s="207" t="s">
        <v>264</v>
      </c>
      <c r="G198" s="204"/>
      <c r="H198" s="208">
        <v>7.41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163</v>
      </c>
      <c r="AU198" s="214" t="s">
        <v>87</v>
      </c>
      <c r="AV198" s="13" t="s">
        <v>87</v>
      </c>
      <c r="AW198" s="13" t="s">
        <v>33</v>
      </c>
      <c r="AX198" s="13" t="s">
        <v>77</v>
      </c>
      <c r="AY198" s="214" t="s">
        <v>154</v>
      </c>
    </row>
    <row r="199" spans="1:65" s="2" customFormat="1" ht="16.5" customHeight="1">
      <c r="A199" s="33"/>
      <c r="B199" s="34"/>
      <c r="C199" s="190" t="s">
        <v>283</v>
      </c>
      <c r="D199" s="190" t="s">
        <v>156</v>
      </c>
      <c r="E199" s="191" t="s">
        <v>284</v>
      </c>
      <c r="F199" s="192" t="s">
        <v>285</v>
      </c>
      <c r="G199" s="193" t="s">
        <v>198</v>
      </c>
      <c r="H199" s="194">
        <v>89.274000000000001</v>
      </c>
      <c r="I199" s="195"/>
      <c r="J199" s="196">
        <f>ROUND(I199*H199,0)</f>
        <v>0</v>
      </c>
      <c r="K199" s="192" t="s">
        <v>160</v>
      </c>
      <c r="L199" s="38"/>
      <c r="M199" s="197" t="s">
        <v>1</v>
      </c>
      <c r="N199" s="198" t="s">
        <v>43</v>
      </c>
      <c r="O199" s="70"/>
      <c r="P199" s="199">
        <f>O199*H199</f>
        <v>0</v>
      </c>
      <c r="Q199" s="199">
        <v>3.48E-3</v>
      </c>
      <c r="R199" s="199">
        <f>Q199*H199</f>
        <v>0.31067351999999998</v>
      </c>
      <c r="S199" s="199">
        <v>0</v>
      </c>
      <c r="T199" s="20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161</v>
      </c>
      <c r="AT199" s="201" t="s">
        <v>156</v>
      </c>
      <c r="AU199" s="201" t="s">
        <v>87</v>
      </c>
      <c r="AY199" s="16" t="s">
        <v>154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87</v>
      </c>
      <c r="BK199" s="202">
        <f>ROUND(I199*H199,0)</f>
        <v>0</v>
      </c>
      <c r="BL199" s="16" t="s">
        <v>161</v>
      </c>
      <c r="BM199" s="201" t="s">
        <v>286</v>
      </c>
    </row>
    <row r="200" spans="1:65" s="13" customFormat="1" ht="11.25">
      <c r="B200" s="203"/>
      <c r="C200" s="204"/>
      <c r="D200" s="205" t="s">
        <v>163</v>
      </c>
      <c r="E200" s="206" t="s">
        <v>1</v>
      </c>
      <c r="F200" s="207" t="s">
        <v>263</v>
      </c>
      <c r="G200" s="204"/>
      <c r="H200" s="208">
        <v>16.071999999999999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163</v>
      </c>
      <c r="AU200" s="214" t="s">
        <v>87</v>
      </c>
      <c r="AV200" s="13" t="s">
        <v>87</v>
      </c>
      <c r="AW200" s="13" t="s">
        <v>33</v>
      </c>
      <c r="AX200" s="13" t="s">
        <v>77</v>
      </c>
      <c r="AY200" s="214" t="s">
        <v>154</v>
      </c>
    </row>
    <row r="201" spans="1:65" s="13" customFormat="1" ht="11.25">
      <c r="B201" s="203"/>
      <c r="C201" s="204"/>
      <c r="D201" s="205" t="s">
        <v>163</v>
      </c>
      <c r="E201" s="206" t="s">
        <v>1</v>
      </c>
      <c r="F201" s="207" t="s">
        <v>268</v>
      </c>
      <c r="G201" s="204"/>
      <c r="H201" s="208">
        <v>65.792000000000002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163</v>
      </c>
      <c r="AU201" s="214" t="s">
        <v>87</v>
      </c>
      <c r="AV201" s="13" t="s">
        <v>87</v>
      </c>
      <c r="AW201" s="13" t="s">
        <v>33</v>
      </c>
      <c r="AX201" s="13" t="s">
        <v>77</v>
      </c>
      <c r="AY201" s="214" t="s">
        <v>154</v>
      </c>
    </row>
    <row r="202" spans="1:65" s="13" customFormat="1" ht="11.25">
      <c r="B202" s="203"/>
      <c r="C202" s="204"/>
      <c r="D202" s="205" t="s">
        <v>163</v>
      </c>
      <c r="E202" s="206" t="s">
        <v>1</v>
      </c>
      <c r="F202" s="207" t="s">
        <v>264</v>
      </c>
      <c r="G202" s="204"/>
      <c r="H202" s="208">
        <v>7.41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163</v>
      </c>
      <c r="AU202" s="214" t="s">
        <v>87</v>
      </c>
      <c r="AV202" s="13" t="s">
        <v>87</v>
      </c>
      <c r="AW202" s="13" t="s">
        <v>33</v>
      </c>
      <c r="AX202" s="13" t="s">
        <v>77</v>
      </c>
      <c r="AY202" s="214" t="s">
        <v>154</v>
      </c>
    </row>
    <row r="203" spans="1:65" s="2" customFormat="1" ht="16.5" customHeight="1">
      <c r="A203" s="33"/>
      <c r="B203" s="34"/>
      <c r="C203" s="190" t="s">
        <v>287</v>
      </c>
      <c r="D203" s="190" t="s">
        <v>156</v>
      </c>
      <c r="E203" s="191" t="s">
        <v>288</v>
      </c>
      <c r="F203" s="192" t="s">
        <v>289</v>
      </c>
      <c r="G203" s="193" t="s">
        <v>198</v>
      </c>
      <c r="H203" s="194">
        <v>270.67200000000003</v>
      </c>
      <c r="I203" s="195"/>
      <c r="J203" s="196">
        <f>ROUND(I203*H203,0)</f>
        <v>0</v>
      </c>
      <c r="K203" s="192" t="s">
        <v>160</v>
      </c>
      <c r="L203" s="38"/>
      <c r="M203" s="197" t="s">
        <v>1</v>
      </c>
      <c r="N203" s="198" t="s">
        <v>43</v>
      </c>
      <c r="O203" s="70"/>
      <c r="P203" s="199">
        <f>O203*H203</f>
        <v>0</v>
      </c>
      <c r="Q203" s="199">
        <v>2.5999999999999998E-4</v>
      </c>
      <c r="R203" s="199">
        <f>Q203*H203</f>
        <v>7.0374720000000002E-2</v>
      </c>
      <c r="S203" s="199">
        <v>0</v>
      </c>
      <c r="T203" s="20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1" t="s">
        <v>161</v>
      </c>
      <c r="AT203" s="201" t="s">
        <v>156</v>
      </c>
      <c r="AU203" s="201" t="s">
        <v>87</v>
      </c>
      <c r="AY203" s="16" t="s">
        <v>154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6" t="s">
        <v>87</v>
      </c>
      <c r="BK203" s="202">
        <f>ROUND(I203*H203,0)</f>
        <v>0</v>
      </c>
      <c r="BL203" s="16" t="s">
        <v>161</v>
      </c>
      <c r="BM203" s="201" t="s">
        <v>290</v>
      </c>
    </row>
    <row r="204" spans="1:65" s="13" customFormat="1" ht="11.25">
      <c r="B204" s="203"/>
      <c r="C204" s="204"/>
      <c r="D204" s="205" t="s">
        <v>163</v>
      </c>
      <c r="E204" s="206" t="s">
        <v>1</v>
      </c>
      <c r="F204" s="207" t="s">
        <v>1443</v>
      </c>
      <c r="G204" s="204"/>
      <c r="H204" s="208">
        <v>278.05799999999999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163</v>
      </c>
      <c r="AU204" s="214" t="s">
        <v>87</v>
      </c>
      <c r="AV204" s="13" t="s">
        <v>87</v>
      </c>
      <c r="AW204" s="13" t="s">
        <v>33</v>
      </c>
      <c r="AX204" s="13" t="s">
        <v>77</v>
      </c>
      <c r="AY204" s="214" t="s">
        <v>154</v>
      </c>
    </row>
    <row r="205" spans="1:65" s="13" customFormat="1" ht="11.25">
      <c r="B205" s="203"/>
      <c r="C205" s="204"/>
      <c r="D205" s="205" t="s">
        <v>163</v>
      </c>
      <c r="E205" s="206" t="s">
        <v>1</v>
      </c>
      <c r="F205" s="207" t="s">
        <v>292</v>
      </c>
      <c r="G205" s="204"/>
      <c r="H205" s="208">
        <v>-2.121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163</v>
      </c>
      <c r="AU205" s="214" t="s">
        <v>87</v>
      </c>
      <c r="AV205" s="13" t="s">
        <v>87</v>
      </c>
      <c r="AW205" s="13" t="s">
        <v>33</v>
      </c>
      <c r="AX205" s="13" t="s">
        <v>77</v>
      </c>
      <c r="AY205" s="214" t="s">
        <v>154</v>
      </c>
    </row>
    <row r="206" spans="1:65" s="13" customFormat="1" ht="11.25">
      <c r="B206" s="203"/>
      <c r="C206" s="204"/>
      <c r="D206" s="205" t="s">
        <v>163</v>
      </c>
      <c r="E206" s="206" t="s">
        <v>1</v>
      </c>
      <c r="F206" s="207" t="s">
        <v>293</v>
      </c>
      <c r="G206" s="204"/>
      <c r="H206" s="208">
        <v>-22.32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163</v>
      </c>
      <c r="AU206" s="214" t="s">
        <v>87</v>
      </c>
      <c r="AV206" s="13" t="s">
        <v>87</v>
      </c>
      <c r="AW206" s="13" t="s">
        <v>33</v>
      </c>
      <c r="AX206" s="13" t="s">
        <v>77</v>
      </c>
      <c r="AY206" s="214" t="s">
        <v>154</v>
      </c>
    </row>
    <row r="207" spans="1:65" s="13" customFormat="1" ht="11.25">
      <c r="B207" s="203"/>
      <c r="C207" s="204"/>
      <c r="D207" s="205" t="s">
        <v>163</v>
      </c>
      <c r="E207" s="206" t="s">
        <v>1</v>
      </c>
      <c r="F207" s="207" t="s">
        <v>294</v>
      </c>
      <c r="G207" s="204"/>
      <c r="H207" s="208">
        <v>17.055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163</v>
      </c>
      <c r="AU207" s="214" t="s">
        <v>87</v>
      </c>
      <c r="AV207" s="13" t="s">
        <v>87</v>
      </c>
      <c r="AW207" s="13" t="s">
        <v>33</v>
      </c>
      <c r="AX207" s="13" t="s">
        <v>77</v>
      </c>
      <c r="AY207" s="214" t="s">
        <v>154</v>
      </c>
    </row>
    <row r="208" spans="1:65" s="2" customFormat="1" ht="16.5" customHeight="1">
      <c r="A208" s="33"/>
      <c r="B208" s="34"/>
      <c r="C208" s="190" t="s">
        <v>295</v>
      </c>
      <c r="D208" s="190" t="s">
        <v>156</v>
      </c>
      <c r="E208" s="191" t="s">
        <v>296</v>
      </c>
      <c r="F208" s="192" t="s">
        <v>297</v>
      </c>
      <c r="G208" s="193" t="s">
        <v>198</v>
      </c>
      <c r="H208" s="194">
        <v>270.67200000000003</v>
      </c>
      <c r="I208" s="195"/>
      <c r="J208" s="196">
        <f>ROUND(I208*H208,0)</f>
        <v>0</v>
      </c>
      <c r="K208" s="192" t="s">
        <v>160</v>
      </c>
      <c r="L208" s="38"/>
      <c r="M208" s="197" t="s">
        <v>1</v>
      </c>
      <c r="N208" s="198" t="s">
        <v>43</v>
      </c>
      <c r="O208" s="70"/>
      <c r="P208" s="199">
        <f>O208*H208</f>
        <v>0</v>
      </c>
      <c r="Q208" s="199">
        <v>4.3800000000000002E-3</v>
      </c>
      <c r="R208" s="199">
        <f>Q208*H208</f>
        <v>1.1855433600000003</v>
      </c>
      <c r="S208" s="199">
        <v>0</v>
      </c>
      <c r="T208" s="20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161</v>
      </c>
      <c r="AT208" s="201" t="s">
        <v>156</v>
      </c>
      <c r="AU208" s="201" t="s">
        <v>87</v>
      </c>
      <c r="AY208" s="16" t="s">
        <v>154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87</v>
      </c>
      <c r="BK208" s="202">
        <f>ROUND(I208*H208,0)</f>
        <v>0</v>
      </c>
      <c r="BL208" s="16" t="s">
        <v>161</v>
      </c>
      <c r="BM208" s="201" t="s">
        <v>298</v>
      </c>
    </row>
    <row r="209" spans="1:65" s="13" customFormat="1" ht="11.25">
      <c r="B209" s="203"/>
      <c r="C209" s="204"/>
      <c r="D209" s="205" t="s">
        <v>163</v>
      </c>
      <c r="E209" s="206" t="s">
        <v>1</v>
      </c>
      <c r="F209" s="207" t="s">
        <v>1443</v>
      </c>
      <c r="G209" s="204"/>
      <c r="H209" s="208">
        <v>278.05799999999999</v>
      </c>
      <c r="I209" s="209"/>
      <c r="J209" s="204"/>
      <c r="K209" s="204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163</v>
      </c>
      <c r="AU209" s="214" t="s">
        <v>87</v>
      </c>
      <c r="AV209" s="13" t="s">
        <v>87</v>
      </c>
      <c r="AW209" s="13" t="s">
        <v>33</v>
      </c>
      <c r="AX209" s="13" t="s">
        <v>77</v>
      </c>
      <c r="AY209" s="214" t="s">
        <v>154</v>
      </c>
    </row>
    <row r="210" spans="1:65" s="13" customFormat="1" ht="11.25">
      <c r="B210" s="203"/>
      <c r="C210" s="204"/>
      <c r="D210" s="205" t="s">
        <v>163</v>
      </c>
      <c r="E210" s="206" t="s">
        <v>1</v>
      </c>
      <c r="F210" s="207" t="s">
        <v>292</v>
      </c>
      <c r="G210" s="204"/>
      <c r="H210" s="208">
        <v>-2.121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163</v>
      </c>
      <c r="AU210" s="214" t="s">
        <v>87</v>
      </c>
      <c r="AV210" s="13" t="s">
        <v>87</v>
      </c>
      <c r="AW210" s="13" t="s">
        <v>33</v>
      </c>
      <c r="AX210" s="13" t="s">
        <v>77</v>
      </c>
      <c r="AY210" s="214" t="s">
        <v>154</v>
      </c>
    </row>
    <row r="211" spans="1:65" s="13" customFormat="1" ht="11.25">
      <c r="B211" s="203"/>
      <c r="C211" s="204"/>
      <c r="D211" s="205" t="s">
        <v>163</v>
      </c>
      <c r="E211" s="206" t="s">
        <v>1</v>
      </c>
      <c r="F211" s="207" t="s">
        <v>293</v>
      </c>
      <c r="G211" s="204"/>
      <c r="H211" s="208">
        <v>-22.32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163</v>
      </c>
      <c r="AU211" s="214" t="s">
        <v>87</v>
      </c>
      <c r="AV211" s="13" t="s">
        <v>87</v>
      </c>
      <c r="AW211" s="13" t="s">
        <v>33</v>
      </c>
      <c r="AX211" s="13" t="s">
        <v>77</v>
      </c>
      <c r="AY211" s="214" t="s">
        <v>154</v>
      </c>
    </row>
    <row r="212" spans="1:65" s="13" customFormat="1" ht="11.25">
      <c r="B212" s="203"/>
      <c r="C212" s="204"/>
      <c r="D212" s="205" t="s">
        <v>163</v>
      </c>
      <c r="E212" s="206" t="s">
        <v>1</v>
      </c>
      <c r="F212" s="207" t="s">
        <v>294</v>
      </c>
      <c r="G212" s="204"/>
      <c r="H212" s="208">
        <v>17.055</v>
      </c>
      <c r="I212" s="209"/>
      <c r="J212" s="204"/>
      <c r="K212" s="204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163</v>
      </c>
      <c r="AU212" s="214" t="s">
        <v>87</v>
      </c>
      <c r="AV212" s="13" t="s">
        <v>87</v>
      </c>
      <c r="AW212" s="13" t="s">
        <v>33</v>
      </c>
      <c r="AX212" s="13" t="s">
        <v>77</v>
      </c>
      <c r="AY212" s="214" t="s">
        <v>154</v>
      </c>
    </row>
    <row r="213" spans="1:65" s="2" customFormat="1" ht="24">
      <c r="A213" s="33"/>
      <c r="B213" s="34"/>
      <c r="C213" s="190" t="s">
        <v>299</v>
      </c>
      <c r="D213" s="190" t="s">
        <v>156</v>
      </c>
      <c r="E213" s="191" t="s">
        <v>300</v>
      </c>
      <c r="F213" s="192" t="s">
        <v>301</v>
      </c>
      <c r="G213" s="193" t="s">
        <v>198</v>
      </c>
      <c r="H213" s="194">
        <v>25.219000000000001</v>
      </c>
      <c r="I213" s="195"/>
      <c r="J213" s="196">
        <f>ROUND(I213*H213,0)</f>
        <v>0</v>
      </c>
      <c r="K213" s="192" t="s">
        <v>160</v>
      </c>
      <c r="L213" s="38"/>
      <c r="M213" s="197" t="s">
        <v>1</v>
      </c>
      <c r="N213" s="198" t="s">
        <v>43</v>
      </c>
      <c r="O213" s="70"/>
      <c r="P213" s="199">
        <f>O213*H213</f>
        <v>0</v>
      </c>
      <c r="Q213" s="199">
        <v>8.2699999999999996E-3</v>
      </c>
      <c r="R213" s="199">
        <f>Q213*H213</f>
        <v>0.20856113000000001</v>
      </c>
      <c r="S213" s="199">
        <v>0</v>
      </c>
      <c r="T213" s="20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161</v>
      </c>
      <c r="AT213" s="201" t="s">
        <v>156</v>
      </c>
      <c r="AU213" s="201" t="s">
        <v>87</v>
      </c>
      <c r="AY213" s="16" t="s">
        <v>154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6" t="s">
        <v>87</v>
      </c>
      <c r="BK213" s="202">
        <f>ROUND(I213*H213,0)</f>
        <v>0</v>
      </c>
      <c r="BL213" s="16" t="s">
        <v>161</v>
      </c>
      <c r="BM213" s="201" t="s">
        <v>302</v>
      </c>
    </row>
    <row r="214" spans="1:65" s="13" customFormat="1" ht="11.25">
      <c r="B214" s="203"/>
      <c r="C214" s="204"/>
      <c r="D214" s="205" t="s">
        <v>163</v>
      </c>
      <c r="E214" s="206" t="s">
        <v>1</v>
      </c>
      <c r="F214" s="207" t="s">
        <v>303</v>
      </c>
      <c r="G214" s="204"/>
      <c r="H214" s="208">
        <v>12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163</v>
      </c>
      <c r="AU214" s="214" t="s">
        <v>87</v>
      </c>
      <c r="AV214" s="13" t="s">
        <v>87</v>
      </c>
      <c r="AW214" s="13" t="s">
        <v>33</v>
      </c>
      <c r="AX214" s="13" t="s">
        <v>77</v>
      </c>
      <c r="AY214" s="214" t="s">
        <v>154</v>
      </c>
    </row>
    <row r="215" spans="1:65" s="13" customFormat="1" ht="11.25">
      <c r="B215" s="203"/>
      <c r="C215" s="204"/>
      <c r="D215" s="205" t="s">
        <v>163</v>
      </c>
      <c r="E215" s="206" t="s">
        <v>1</v>
      </c>
      <c r="F215" s="207" t="s">
        <v>304</v>
      </c>
      <c r="G215" s="204"/>
      <c r="H215" s="208">
        <v>13.218999999999999</v>
      </c>
      <c r="I215" s="209"/>
      <c r="J215" s="204"/>
      <c r="K215" s="204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163</v>
      </c>
      <c r="AU215" s="214" t="s">
        <v>87</v>
      </c>
      <c r="AV215" s="13" t="s">
        <v>87</v>
      </c>
      <c r="AW215" s="13" t="s">
        <v>33</v>
      </c>
      <c r="AX215" s="13" t="s">
        <v>77</v>
      </c>
      <c r="AY215" s="214" t="s">
        <v>154</v>
      </c>
    </row>
    <row r="216" spans="1:65" s="2" customFormat="1" ht="16.5" customHeight="1">
      <c r="A216" s="33"/>
      <c r="B216" s="34"/>
      <c r="C216" s="215" t="s">
        <v>305</v>
      </c>
      <c r="D216" s="215" t="s">
        <v>270</v>
      </c>
      <c r="E216" s="216" t="s">
        <v>306</v>
      </c>
      <c r="F216" s="217" t="s">
        <v>307</v>
      </c>
      <c r="G216" s="218" t="s">
        <v>198</v>
      </c>
      <c r="H216" s="219">
        <v>26.48</v>
      </c>
      <c r="I216" s="220"/>
      <c r="J216" s="221">
        <f>ROUND(I216*H216,0)</f>
        <v>0</v>
      </c>
      <c r="K216" s="217" t="s">
        <v>160</v>
      </c>
      <c r="L216" s="222"/>
      <c r="M216" s="223" t="s">
        <v>1</v>
      </c>
      <c r="N216" s="224" t="s">
        <v>43</v>
      </c>
      <c r="O216" s="70"/>
      <c r="P216" s="199">
        <f>O216*H216</f>
        <v>0</v>
      </c>
      <c r="Q216" s="199">
        <v>1.1999999999999999E-3</v>
      </c>
      <c r="R216" s="199">
        <f>Q216*H216</f>
        <v>3.1775999999999999E-2</v>
      </c>
      <c r="S216" s="199">
        <v>0</v>
      </c>
      <c r="T216" s="20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1" t="s">
        <v>195</v>
      </c>
      <c r="AT216" s="201" t="s">
        <v>270</v>
      </c>
      <c r="AU216" s="201" t="s">
        <v>87</v>
      </c>
      <c r="AY216" s="16" t="s">
        <v>154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6" t="s">
        <v>87</v>
      </c>
      <c r="BK216" s="202">
        <f>ROUND(I216*H216,0)</f>
        <v>0</v>
      </c>
      <c r="BL216" s="16" t="s">
        <v>161</v>
      </c>
      <c r="BM216" s="201" t="s">
        <v>308</v>
      </c>
    </row>
    <row r="217" spans="1:65" s="13" customFormat="1" ht="11.25">
      <c r="B217" s="203"/>
      <c r="C217" s="204"/>
      <c r="D217" s="205" t="s">
        <v>163</v>
      </c>
      <c r="E217" s="206" t="s">
        <v>1</v>
      </c>
      <c r="F217" s="207" t="s">
        <v>309</v>
      </c>
      <c r="G217" s="204"/>
      <c r="H217" s="208">
        <v>12.6</v>
      </c>
      <c r="I217" s="209"/>
      <c r="J217" s="204"/>
      <c r="K217" s="204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163</v>
      </c>
      <c r="AU217" s="214" t="s">
        <v>87</v>
      </c>
      <c r="AV217" s="13" t="s">
        <v>87</v>
      </c>
      <c r="AW217" s="13" t="s">
        <v>33</v>
      </c>
      <c r="AX217" s="13" t="s">
        <v>77</v>
      </c>
      <c r="AY217" s="214" t="s">
        <v>154</v>
      </c>
    </row>
    <row r="218" spans="1:65" s="13" customFormat="1" ht="11.25">
      <c r="B218" s="203"/>
      <c r="C218" s="204"/>
      <c r="D218" s="205" t="s">
        <v>163</v>
      </c>
      <c r="E218" s="206" t="s">
        <v>1</v>
      </c>
      <c r="F218" s="207" t="s">
        <v>310</v>
      </c>
      <c r="G218" s="204"/>
      <c r="H218" s="208">
        <v>13.88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163</v>
      </c>
      <c r="AU218" s="214" t="s">
        <v>87</v>
      </c>
      <c r="AV218" s="13" t="s">
        <v>87</v>
      </c>
      <c r="AW218" s="13" t="s">
        <v>33</v>
      </c>
      <c r="AX218" s="13" t="s">
        <v>77</v>
      </c>
      <c r="AY218" s="214" t="s">
        <v>154</v>
      </c>
    </row>
    <row r="219" spans="1:65" s="2" customFormat="1" ht="24">
      <c r="A219" s="33"/>
      <c r="B219" s="34"/>
      <c r="C219" s="190" t="s">
        <v>311</v>
      </c>
      <c r="D219" s="190" t="s">
        <v>156</v>
      </c>
      <c r="E219" s="191" t="s">
        <v>312</v>
      </c>
      <c r="F219" s="192" t="s">
        <v>313</v>
      </c>
      <c r="G219" s="193" t="s">
        <v>198</v>
      </c>
      <c r="H219" s="194">
        <v>145.494</v>
      </c>
      <c r="I219" s="195"/>
      <c r="J219" s="196">
        <f>ROUND(I219*H219,0)</f>
        <v>0</v>
      </c>
      <c r="K219" s="192" t="s">
        <v>160</v>
      </c>
      <c r="L219" s="38"/>
      <c r="M219" s="197" t="s">
        <v>1</v>
      </c>
      <c r="N219" s="198" t="s">
        <v>43</v>
      </c>
      <c r="O219" s="70"/>
      <c r="P219" s="199">
        <f>O219*H219</f>
        <v>0</v>
      </c>
      <c r="Q219" s="199">
        <v>8.3499999999999998E-3</v>
      </c>
      <c r="R219" s="199">
        <f>Q219*H219</f>
        <v>1.2148748999999999</v>
      </c>
      <c r="S219" s="199">
        <v>0</v>
      </c>
      <c r="T219" s="200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1" t="s">
        <v>161</v>
      </c>
      <c r="AT219" s="201" t="s">
        <v>156</v>
      </c>
      <c r="AU219" s="201" t="s">
        <v>87</v>
      </c>
      <c r="AY219" s="16" t="s">
        <v>154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6" t="s">
        <v>87</v>
      </c>
      <c r="BK219" s="202">
        <f>ROUND(I219*H219,0)</f>
        <v>0</v>
      </c>
      <c r="BL219" s="16" t="s">
        <v>161</v>
      </c>
      <c r="BM219" s="201" t="s">
        <v>314</v>
      </c>
    </row>
    <row r="220" spans="1:65" s="13" customFormat="1" ht="11.25">
      <c r="B220" s="203"/>
      <c r="C220" s="204"/>
      <c r="D220" s="205" t="s">
        <v>163</v>
      </c>
      <c r="E220" s="206" t="s">
        <v>1</v>
      </c>
      <c r="F220" s="207" t="s">
        <v>315</v>
      </c>
      <c r="G220" s="204"/>
      <c r="H220" s="208">
        <v>51.985999999999997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163</v>
      </c>
      <c r="AU220" s="214" t="s">
        <v>87</v>
      </c>
      <c r="AV220" s="13" t="s">
        <v>87</v>
      </c>
      <c r="AW220" s="13" t="s">
        <v>33</v>
      </c>
      <c r="AX220" s="13" t="s">
        <v>77</v>
      </c>
      <c r="AY220" s="214" t="s">
        <v>154</v>
      </c>
    </row>
    <row r="221" spans="1:65" s="13" customFormat="1" ht="11.25">
      <c r="B221" s="203"/>
      <c r="C221" s="204"/>
      <c r="D221" s="205" t="s">
        <v>163</v>
      </c>
      <c r="E221" s="206" t="s">
        <v>1</v>
      </c>
      <c r="F221" s="207" t="s">
        <v>316</v>
      </c>
      <c r="G221" s="204"/>
      <c r="H221" s="208">
        <v>46.753999999999998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163</v>
      </c>
      <c r="AU221" s="214" t="s">
        <v>87</v>
      </c>
      <c r="AV221" s="13" t="s">
        <v>87</v>
      </c>
      <c r="AW221" s="13" t="s">
        <v>33</v>
      </c>
      <c r="AX221" s="13" t="s">
        <v>77</v>
      </c>
      <c r="AY221" s="214" t="s">
        <v>154</v>
      </c>
    </row>
    <row r="222" spans="1:65" s="13" customFormat="1" ht="11.25">
      <c r="B222" s="203"/>
      <c r="C222" s="204"/>
      <c r="D222" s="205" t="s">
        <v>163</v>
      </c>
      <c r="E222" s="206" t="s">
        <v>1</v>
      </c>
      <c r="F222" s="207" t="s">
        <v>317</v>
      </c>
      <c r="G222" s="204"/>
      <c r="H222" s="208">
        <v>46.753999999999998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163</v>
      </c>
      <c r="AU222" s="214" t="s">
        <v>87</v>
      </c>
      <c r="AV222" s="13" t="s">
        <v>87</v>
      </c>
      <c r="AW222" s="13" t="s">
        <v>33</v>
      </c>
      <c r="AX222" s="13" t="s">
        <v>77</v>
      </c>
      <c r="AY222" s="214" t="s">
        <v>154</v>
      </c>
    </row>
    <row r="223" spans="1:65" s="2" customFormat="1" ht="16.5" customHeight="1">
      <c r="A223" s="33"/>
      <c r="B223" s="34"/>
      <c r="C223" s="215" t="s">
        <v>318</v>
      </c>
      <c r="D223" s="215" t="s">
        <v>270</v>
      </c>
      <c r="E223" s="216" t="s">
        <v>319</v>
      </c>
      <c r="F223" s="217" t="s">
        <v>320</v>
      </c>
      <c r="G223" s="218" t="s">
        <v>198</v>
      </c>
      <c r="H223" s="219">
        <v>103.678</v>
      </c>
      <c r="I223" s="220"/>
      <c r="J223" s="221">
        <f>ROUND(I223*H223,0)</f>
        <v>0</v>
      </c>
      <c r="K223" s="217" t="s">
        <v>160</v>
      </c>
      <c r="L223" s="222"/>
      <c r="M223" s="223" t="s">
        <v>1</v>
      </c>
      <c r="N223" s="224" t="s">
        <v>43</v>
      </c>
      <c r="O223" s="70"/>
      <c r="P223" s="199">
        <f>O223*H223</f>
        <v>0</v>
      </c>
      <c r="Q223" s="199">
        <v>1.8E-3</v>
      </c>
      <c r="R223" s="199">
        <f>Q223*H223</f>
        <v>0.18662039999999999</v>
      </c>
      <c r="S223" s="199">
        <v>0</v>
      </c>
      <c r="T223" s="20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1" t="s">
        <v>195</v>
      </c>
      <c r="AT223" s="201" t="s">
        <v>270</v>
      </c>
      <c r="AU223" s="201" t="s">
        <v>87</v>
      </c>
      <c r="AY223" s="16" t="s">
        <v>154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6" t="s">
        <v>87</v>
      </c>
      <c r="BK223" s="202">
        <f>ROUND(I223*H223,0)</f>
        <v>0</v>
      </c>
      <c r="BL223" s="16" t="s">
        <v>161</v>
      </c>
      <c r="BM223" s="201" t="s">
        <v>321</v>
      </c>
    </row>
    <row r="224" spans="1:65" s="13" customFormat="1" ht="11.25">
      <c r="B224" s="203"/>
      <c r="C224" s="204"/>
      <c r="D224" s="205" t="s">
        <v>163</v>
      </c>
      <c r="E224" s="206" t="s">
        <v>1</v>
      </c>
      <c r="F224" s="207" t="s">
        <v>322</v>
      </c>
      <c r="G224" s="204"/>
      <c r="H224" s="208">
        <v>54.585999999999999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163</v>
      </c>
      <c r="AU224" s="214" t="s">
        <v>87</v>
      </c>
      <c r="AV224" s="13" t="s">
        <v>87</v>
      </c>
      <c r="AW224" s="13" t="s">
        <v>33</v>
      </c>
      <c r="AX224" s="13" t="s">
        <v>77</v>
      </c>
      <c r="AY224" s="214" t="s">
        <v>154</v>
      </c>
    </row>
    <row r="225" spans="1:65" s="13" customFormat="1" ht="11.25">
      <c r="B225" s="203"/>
      <c r="C225" s="204"/>
      <c r="D225" s="205" t="s">
        <v>163</v>
      </c>
      <c r="E225" s="206" t="s">
        <v>1</v>
      </c>
      <c r="F225" s="207" t="s">
        <v>323</v>
      </c>
      <c r="G225" s="204"/>
      <c r="H225" s="208">
        <v>49.091999999999999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163</v>
      </c>
      <c r="AU225" s="214" t="s">
        <v>87</v>
      </c>
      <c r="AV225" s="13" t="s">
        <v>87</v>
      </c>
      <c r="AW225" s="13" t="s">
        <v>33</v>
      </c>
      <c r="AX225" s="13" t="s">
        <v>77</v>
      </c>
      <c r="AY225" s="214" t="s">
        <v>154</v>
      </c>
    </row>
    <row r="226" spans="1:65" s="2" customFormat="1" ht="16.5" customHeight="1">
      <c r="A226" s="33"/>
      <c r="B226" s="34"/>
      <c r="C226" s="215" t="s">
        <v>324</v>
      </c>
      <c r="D226" s="215" t="s">
        <v>270</v>
      </c>
      <c r="E226" s="216" t="s">
        <v>271</v>
      </c>
      <c r="F226" s="217" t="s">
        <v>272</v>
      </c>
      <c r="G226" s="218" t="s">
        <v>198</v>
      </c>
      <c r="H226" s="219">
        <v>49.091999999999999</v>
      </c>
      <c r="I226" s="220"/>
      <c r="J226" s="221">
        <f>ROUND(I226*H226,0)</f>
        <v>0</v>
      </c>
      <c r="K226" s="217" t="s">
        <v>160</v>
      </c>
      <c r="L226" s="222"/>
      <c r="M226" s="223" t="s">
        <v>1</v>
      </c>
      <c r="N226" s="224" t="s">
        <v>43</v>
      </c>
      <c r="O226" s="70"/>
      <c r="P226" s="199">
        <f>O226*H226</f>
        <v>0</v>
      </c>
      <c r="Q226" s="199">
        <v>2.3999999999999998E-3</v>
      </c>
      <c r="R226" s="199">
        <f>Q226*H226</f>
        <v>0.11782079999999999</v>
      </c>
      <c r="S226" s="199">
        <v>0</v>
      </c>
      <c r="T226" s="20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1" t="s">
        <v>195</v>
      </c>
      <c r="AT226" s="201" t="s">
        <v>270</v>
      </c>
      <c r="AU226" s="201" t="s">
        <v>87</v>
      </c>
      <c r="AY226" s="16" t="s">
        <v>154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6" t="s">
        <v>87</v>
      </c>
      <c r="BK226" s="202">
        <f>ROUND(I226*H226,0)</f>
        <v>0</v>
      </c>
      <c r="BL226" s="16" t="s">
        <v>161</v>
      </c>
      <c r="BM226" s="201" t="s">
        <v>325</v>
      </c>
    </row>
    <row r="227" spans="1:65" s="13" customFormat="1" ht="11.25">
      <c r="B227" s="203"/>
      <c r="C227" s="204"/>
      <c r="D227" s="205" t="s">
        <v>163</v>
      </c>
      <c r="E227" s="206" t="s">
        <v>1</v>
      </c>
      <c r="F227" s="207" t="s">
        <v>323</v>
      </c>
      <c r="G227" s="204"/>
      <c r="H227" s="208">
        <v>49.091999999999999</v>
      </c>
      <c r="I227" s="209"/>
      <c r="J227" s="204"/>
      <c r="K227" s="204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163</v>
      </c>
      <c r="AU227" s="214" t="s">
        <v>87</v>
      </c>
      <c r="AV227" s="13" t="s">
        <v>87</v>
      </c>
      <c r="AW227" s="13" t="s">
        <v>33</v>
      </c>
      <c r="AX227" s="13" t="s">
        <v>77</v>
      </c>
      <c r="AY227" s="214" t="s">
        <v>154</v>
      </c>
    </row>
    <row r="228" spans="1:65" s="2" customFormat="1" ht="24">
      <c r="A228" s="33"/>
      <c r="B228" s="34"/>
      <c r="C228" s="190" t="s">
        <v>326</v>
      </c>
      <c r="D228" s="190" t="s">
        <v>156</v>
      </c>
      <c r="E228" s="191" t="s">
        <v>327</v>
      </c>
      <c r="F228" s="192" t="s">
        <v>328</v>
      </c>
      <c r="G228" s="193" t="s">
        <v>198</v>
      </c>
      <c r="H228" s="194">
        <v>1094.393</v>
      </c>
      <c r="I228" s="195"/>
      <c r="J228" s="196">
        <f>ROUND(I228*H228,0)</f>
        <v>0</v>
      </c>
      <c r="K228" s="192" t="s">
        <v>160</v>
      </c>
      <c r="L228" s="38"/>
      <c r="M228" s="197" t="s">
        <v>1</v>
      </c>
      <c r="N228" s="198" t="s">
        <v>43</v>
      </c>
      <c r="O228" s="70"/>
      <c r="P228" s="199">
        <f>O228*H228</f>
        <v>0</v>
      </c>
      <c r="Q228" s="199">
        <v>8.6E-3</v>
      </c>
      <c r="R228" s="199">
        <f>Q228*H228</f>
        <v>9.4117797999999997</v>
      </c>
      <c r="S228" s="199">
        <v>0</v>
      </c>
      <c r="T228" s="20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1" t="s">
        <v>161</v>
      </c>
      <c r="AT228" s="201" t="s">
        <v>156</v>
      </c>
      <c r="AU228" s="201" t="s">
        <v>87</v>
      </c>
      <c r="AY228" s="16" t="s">
        <v>154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6" t="s">
        <v>87</v>
      </c>
      <c r="BK228" s="202">
        <f>ROUND(I228*H228,0)</f>
        <v>0</v>
      </c>
      <c r="BL228" s="16" t="s">
        <v>161</v>
      </c>
      <c r="BM228" s="201" t="s">
        <v>329</v>
      </c>
    </row>
    <row r="229" spans="1:65" s="13" customFormat="1" ht="11.25">
      <c r="B229" s="203"/>
      <c r="C229" s="204"/>
      <c r="D229" s="205" t="s">
        <v>163</v>
      </c>
      <c r="E229" s="206" t="s">
        <v>1</v>
      </c>
      <c r="F229" s="207" t="s">
        <v>1444</v>
      </c>
      <c r="G229" s="204"/>
      <c r="H229" s="208">
        <v>1503.32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163</v>
      </c>
      <c r="AU229" s="214" t="s">
        <v>87</v>
      </c>
      <c r="AV229" s="13" t="s">
        <v>87</v>
      </c>
      <c r="AW229" s="13" t="s">
        <v>33</v>
      </c>
      <c r="AX229" s="13" t="s">
        <v>77</v>
      </c>
      <c r="AY229" s="214" t="s">
        <v>154</v>
      </c>
    </row>
    <row r="230" spans="1:65" s="13" customFormat="1" ht="11.25">
      <c r="B230" s="203"/>
      <c r="C230" s="204"/>
      <c r="D230" s="205" t="s">
        <v>163</v>
      </c>
      <c r="E230" s="206" t="s">
        <v>1</v>
      </c>
      <c r="F230" s="207" t="s">
        <v>331</v>
      </c>
      <c r="G230" s="204"/>
      <c r="H230" s="208">
        <v>-136.10900000000001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163</v>
      </c>
      <c r="AU230" s="214" t="s">
        <v>87</v>
      </c>
      <c r="AV230" s="13" t="s">
        <v>87</v>
      </c>
      <c r="AW230" s="13" t="s">
        <v>33</v>
      </c>
      <c r="AX230" s="13" t="s">
        <v>77</v>
      </c>
      <c r="AY230" s="214" t="s">
        <v>154</v>
      </c>
    </row>
    <row r="231" spans="1:65" s="14" customFormat="1" ht="11.25">
      <c r="B231" s="225"/>
      <c r="C231" s="226"/>
      <c r="D231" s="205" t="s">
        <v>163</v>
      </c>
      <c r="E231" s="227" t="s">
        <v>1</v>
      </c>
      <c r="F231" s="228" t="s">
        <v>332</v>
      </c>
      <c r="G231" s="226"/>
      <c r="H231" s="227" t="s">
        <v>1</v>
      </c>
      <c r="I231" s="229"/>
      <c r="J231" s="226"/>
      <c r="K231" s="226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163</v>
      </c>
      <c r="AU231" s="234" t="s">
        <v>87</v>
      </c>
      <c r="AV231" s="14" t="s">
        <v>8</v>
      </c>
      <c r="AW231" s="14" t="s">
        <v>33</v>
      </c>
      <c r="AX231" s="14" t="s">
        <v>77</v>
      </c>
      <c r="AY231" s="234" t="s">
        <v>154</v>
      </c>
    </row>
    <row r="232" spans="1:65" s="13" customFormat="1" ht="11.25">
      <c r="B232" s="203"/>
      <c r="C232" s="204"/>
      <c r="D232" s="205" t="s">
        <v>163</v>
      </c>
      <c r="E232" s="206" t="s">
        <v>1</v>
      </c>
      <c r="F232" s="207" t="s">
        <v>333</v>
      </c>
      <c r="G232" s="204"/>
      <c r="H232" s="208">
        <v>-208.89599999999999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163</v>
      </c>
      <c r="AU232" s="214" t="s">
        <v>87</v>
      </c>
      <c r="AV232" s="13" t="s">
        <v>87</v>
      </c>
      <c r="AW232" s="13" t="s">
        <v>33</v>
      </c>
      <c r="AX232" s="13" t="s">
        <v>77</v>
      </c>
      <c r="AY232" s="214" t="s">
        <v>154</v>
      </c>
    </row>
    <row r="233" spans="1:65" s="13" customFormat="1" ht="11.25">
      <c r="B233" s="203"/>
      <c r="C233" s="204"/>
      <c r="D233" s="205" t="s">
        <v>163</v>
      </c>
      <c r="E233" s="206" t="s">
        <v>1</v>
      </c>
      <c r="F233" s="207" t="s">
        <v>1445</v>
      </c>
      <c r="G233" s="204"/>
      <c r="H233" s="208">
        <v>-46.08</v>
      </c>
      <c r="I233" s="209"/>
      <c r="J233" s="204"/>
      <c r="K233" s="204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163</v>
      </c>
      <c r="AU233" s="214" t="s">
        <v>87</v>
      </c>
      <c r="AV233" s="13" t="s">
        <v>87</v>
      </c>
      <c r="AW233" s="13" t="s">
        <v>33</v>
      </c>
      <c r="AX233" s="13" t="s">
        <v>77</v>
      </c>
      <c r="AY233" s="214" t="s">
        <v>154</v>
      </c>
    </row>
    <row r="234" spans="1:65" s="13" customFormat="1" ht="11.25">
      <c r="B234" s="203"/>
      <c r="C234" s="204"/>
      <c r="D234" s="205" t="s">
        <v>163</v>
      </c>
      <c r="E234" s="206" t="s">
        <v>1</v>
      </c>
      <c r="F234" s="207" t="s">
        <v>335</v>
      </c>
      <c r="G234" s="204"/>
      <c r="H234" s="208">
        <v>-13.391999999999999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163</v>
      </c>
      <c r="AU234" s="214" t="s">
        <v>87</v>
      </c>
      <c r="AV234" s="13" t="s">
        <v>87</v>
      </c>
      <c r="AW234" s="13" t="s">
        <v>33</v>
      </c>
      <c r="AX234" s="13" t="s">
        <v>77</v>
      </c>
      <c r="AY234" s="214" t="s">
        <v>154</v>
      </c>
    </row>
    <row r="235" spans="1:65" s="13" customFormat="1" ht="11.25">
      <c r="B235" s="203"/>
      <c r="C235" s="204"/>
      <c r="D235" s="205" t="s">
        <v>163</v>
      </c>
      <c r="E235" s="206" t="s">
        <v>1</v>
      </c>
      <c r="F235" s="207" t="s">
        <v>336</v>
      </c>
      <c r="G235" s="204"/>
      <c r="H235" s="208">
        <v>-2.06</v>
      </c>
      <c r="I235" s="209"/>
      <c r="J235" s="204"/>
      <c r="K235" s="204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163</v>
      </c>
      <c r="AU235" s="214" t="s">
        <v>87</v>
      </c>
      <c r="AV235" s="13" t="s">
        <v>87</v>
      </c>
      <c r="AW235" s="13" t="s">
        <v>33</v>
      </c>
      <c r="AX235" s="13" t="s">
        <v>77</v>
      </c>
      <c r="AY235" s="214" t="s">
        <v>154</v>
      </c>
    </row>
    <row r="236" spans="1:65" s="13" customFormat="1" ht="11.25">
      <c r="B236" s="203"/>
      <c r="C236" s="204"/>
      <c r="D236" s="205" t="s">
        <v>163</v>
      </c>
      <c r="E236" s="206" t="s">
        <v>1</v>
      </c>
      <c r="F236" s="207" t="s">
        <v>337</v>
      </c>
      <c r="G236" s="204"/>
      <c r="H236" s="208">
        <v>-2.39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163</v>
      </c>
      <c r="AU236" s="214" t="s">
        <v>87</v>
      </c>
      <c r="AV236" s="13" t="s">
        <v>87</v>
      </c>
      <c r="AW236" s="13" t="s">
        <v>33</v>
      </c>
      <c r="AX236" s="13" t="s">
        <v>77</v>
      </c>
      <c r="AY236" s="214" t="s">
        <v>154</v>
      </c>
    </row>
    <row r="237" spans="1:65" s="2" customFormat="1" ht="16.5" customHeight="1">
      <c r="A237" s="33"/>
      <c r="B237" s="34"/>
      <c r="C237" s="215" t="s">
        <v>338</v>
      </c>
      <c r="D237" s="215" t="s">
        <v>270</v>
      </c>
      <c r="E237" s="216" t="s">
        <v>339</v>
      </c>
      <c r="F237" s="217" t="s">
        <v>340</v>
      </c>
      <c r="G237" s="218" t="s">
        <v>198</v>
      </c>
      <c r="H237" s="219">
        <v>1149.1130000000001</v>
      </c>
      <c r="I237" s="220"/>
      <c r="J237" s="221">
        <f>ROUND(I237*H237,0)</f>
        <v>0</v>
      </c>
      <c r="K237" s="217" t="s">
        <v>160</v>
      </c>
      <c r="L237" s="222"/>
      <c r="M237" s="223" t="s">
        <v>1</v>
      </c>
      <c r="N237" s="224" t="s">
        <v>43</v>
      </c>
      <c r="O237" s="70"/>
      <c r="P237" s="199">
        <f>O237*H237</f>
        <v>0</v>
      </c>
      <c r="Q237" s="199">
        <v>2.3800000000000002E-3</v>
      </c>
      <c r="R237" s="199">
        <f>Q237*H237</f>
        <v>2.7348889400000003</v>
      </c>
      <c r="S237" s="199">
        <v>0</v>
      </c>
      <c r="T237" s="20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1" t="s">
        <v>195</v>
      </c>
      <c r="AT237" s="201" t="s">
        <v>270</v>
      </c>
      <c r="AU237" s="201" t="s">
        <v>87</v>
      </c>
      <c r="AY237" s="16" t="s">
        <v>154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6" t="s">
        <v>87</v>
      </c>
      <c r="BK237" s="202">
        <f>ROUND(I237*H237,0)</f>
        <v>0</v>
      </c>
      <c r="BL237" s="16" t="s">
        <v>161</v>
      </c>
      <c r="BM237" s="201" t="s">
        <v>341</v>
      </c>
    </row>
    <row r="238" spans="1:65" s="13" customFormat="1" ht="11.25">
      <c r="B238" s="203"/>
      <c r="C238" s="204"/>
      <c r="D238" s="205" t="s">
        <v>163</v>
      </c>
      <c r="E238" s="206" t="s">
        <v>1</v>
      </c>
      <c r="F238" s="207" t="s">
        <v>1446</v>
      </c>
      <c r="G238" s="204"/>
      <c r="H238" s="208">
        <v>1149.1130000000001</v>
      </c>
      <c r="I238" s="209"/>
      <c r="J238" s="204"/>
      <c r="K238" s="204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163</v>
      </c>
      <c r="AU238" s="214" t="s">
        <v>87</v>
      </c>
      <c r="AV238" s="13" t="s">
        <v>87</v>
      </c>
      <c r="AW238" s="13" t="s">
        <v>33</v>
      </c>
      <c r="AX238" s="13" t="s">
        <v>77</v>
      </c>
      <c r="AY238" s="214" t="s">
        <v>154</v>
      </c>
    </row>
    <row r="239" spans="1:65" s="2" customFormat="1" ht="24">
      <c r="A239" s="33"/>
      <c r="B239" s="34"/>
      <c r="C239" s="190" t="s">
        <v>343</v>
      </c>
      <c r="D239" s="190" t="s">
        <v>156</v>
      </c>
      <c r="E239" s="191" t="s">
        <v>344</v>
      </c>
      <c r="F239" s="192" t="s">
        <v>345</v>
      </c>
      <c r="G239" s="193" t="s">
        <v>224</v>
      </c>
      <c r="H239" s="194">
        <v>198.08</v>
      </c>
      <c r="I239" s="195"/>
      <c r="J239" s="196">
        <f>ROUND(I239*H239,0)</f>
        <v>0</v>
      </c>
      <c r="K239" s="192" t="s">
        <v>160</v>
      </c>
      <c r="L239" s="38"/>
      <c r="M239" s="197" t="s">
        <v>1</v>
      </c>
      <c r="N239" s="198" t="s">
        <v>43</v>
      </c>
      <c r="O239" s="70"/>
      <c r="P239" s="199">
        <f>O239*H239</f>
        <v>0</v>
      </c>
      <c r="Q239" s="199">
        <v>1.7600000000000001E-3</v>
      </c>
      <c r="R239" s="199">
        <f>Q239*H239</f>
        <v>0.34862080000000001</v>
      </c>
      <c r="S239" s="199">
        <v>0</v>
      </c>
      <c r="T239" s="20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1" t="s">
        <v>161</v>
      </c>
      <c r="AT239" s="201" t="s">
        <v>156</v>
      </c>
      <c r="AU239" s="201" t="s">
        <v>87</v>
      </c>
      <c r="AY239" s="16" t="s">
        <v>154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6" t="s">
        <v>87</v>
      </c>
      <c r="BK239" s="202">
        <f>ROUND(I239*H239,0)</f>
        <v>0</v>
      </c>
      <c r="BL239" s="16" t="s">
        <v>161</v>
      </c>
      <c r="BM239" s="201" t="s">
        <v>346</v>
      </c>
    </row>
    <row r="240" spans="1:65" s="13" customFormat="1" ht="11.25">
      <c r="B240" s="203"/>
      <c r="C240" s="204"/>
      <c r="D240" s="205" t="s">
        <v>163</v>
      </c>
      <c r="E240" s="206" t="s">
        <v>1</v>
      </c>
      <c r="F240" s="207" t="s">
        <v>347</v>
      </c>
      <c r="G240" s="204"/>
      <c r="H240" s="208">
        <v>198.08</v>
      </c>
      <c r="I240" s="209"/>
      <c r="J240" s="204"/>
      <c r="K240" s="204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163</v>
      </c>
      <c r="AU240" s="214" t="s">
        <v>87</v>
      </c>
      <c r="AV240" s="13" t="s">
        <v>87</v>
      </c>
      <c r="AW240" s="13" t="s">
        <v>33</v>
      </c>
      <c r="AX240" s="13" t="s">
        <v>77</v>
      </c>
      <c r="AY240" s="214" t="s">
        <v>154</v>
      </c>
    </row>
    <row r="241" spans="1:65" s="2" customFormat="1" ht="16.5" customHeight="1">
      <c r="A241" s="33"/>
      <c r="B241" s="34"/>
      <c r="C241" s="215" t="s">
        <v>348</v>
      </c>
      <c r="D241" s="215" t="s">
        <v>270</v>
      </c>
      <c r="E241" s="216" t="s">
        <v>349</v>
      </c>
      <c r="F241" s="217" t="s">
        <v>350</v>
      </c>
      <c r="G241" s="218" t="s">
        <v>198</v>
      </c>
      <c r="H241" s="219">
        <v>14.558999999999999</v>
      </c>
      <c r="I241" s="220"/>
      <c r="J241" s="221">
        <f>ROUND(I241*H241,0)</f>
        <v>0</v>
      </c>
      <c r="K241" s="217" t="s">
        <v>160</v>
      </c>
      <c r="L241" s="222"/>
      <c r="M241" s="223" t="s">
        <v>1</v>
      </c>
      <c r="N241" s="224" t="s">
        <v>43</v>
      </c>
      <c r="O241" s="70"/>
      <c r="P241" s="199">
        <f>O241*H241</f>
        <v>0</v>
      </c>
      <c r="Q241" s="199">
        <v>8.9999999999999998E-4</v>
      </c>
      <c r="R241" s="199">
        <f>Q241*H241</f>
        <v>1.3103099999999999E-2</v>
      </c>
      <c r="S241" s="199">
        <v>0</v>
      </c>
      <c r="T241" s="20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1" t="s">
        <v>195</v>
      </c>
      <c r="AT241" s="201" t="s">
        <v>270</v>
      </c>
      <c r="AU241" s="201" t="s">
        <v>87</v>
      </c>
      <c r="AY241" s="16" t="s">
        <v>154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6" t="s">
        <v>87</v>
      </c>
      <c r="BK241" s="202">
        <f>ROUND(I241*H241,0)</f>
        <v>0</v>
      </c>
      <c r="BL241" s="16" t="s">
        <v>161</v>
      </c>
      <c r="BM241" s="201" t="s">
        <v>351</v>
      </c>
    </row>
    <row r="242" spans="1:65" s="13" customFormat="1" ht="11.25">
      <c r="B242" s="203"/>
      <c r="C242" s="204"/>
      <c r="D242" s="205" t="s">
        <v>163</v>
      </c>
      <c r="E242" s="206" t="s">
        <v>1</v>
      </c>
      <c r="F242" s="207" t="s">
        <v>352</v>
      </c>
      <c r="G242" s="204"/>
      <c r="H242" s="208">
        <v>14.558999999999999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163</v>
      </c>
      <c r="AU242" s="214" t="s">
        <v>87</v>
      </c>
      <c r="AV242" s="13" t="s">
        <v>87</v>
      </c>
      <c r="AW242" s="13" t="s">
        <v>33</v>
      </c>
      <c r="AX242" s="13" t="s">
        <v>77</v>
      </c>
      <c r="AY242" s="214" t="s">
        <v>154</v>
      </c>
    </row>
    <row r="243" spans="1:65" s="2" customFormat="1" ht="24">
      <c r="A243" s="33"/>
      <c r="B243" s="34"/>
      <c r="C243" s="190" t="s">
        <v>353</v>
      </c>
      <c r="D243" s="190" t="s">
        <v>156</v>
      </c>
      <c r="E243" s="191" t="s">
        <v>354</v>
      </c>
      <c r="F243" s="192" t="s">
        <v>355</v>
      </c>
      <c r="G243" s="193" t="s">
        <v>224</v>
      </c>
      <c r="H243" s="194">
        <v>629.74</v>
      </c>
      <c r="I243" s="195"/>
      <c r="J243" s="196">
        <f>ROUND(I243*H243,0)</f>
        <v>0</v>
      </c>
      <c r="K243" s="192" t="s">
        <v>160</v>
      </c>
      <c r="L243" s="38"/>
      <c r="M243" s="197" t="s">
        <v>1</v>
      </c>
      <c r="N243" s="198" t="s">
        <v>43</v>
      </c>
      <c r="O243" s="70"/>
      <c r="P243" s="199">
        <f>O243*H243</f>
        <v>0</v>
      </c>
      <c r="Q243" s="199">
        <v>3.3899999999999998E-3</v>
      </c>
      <c r="R243" s="199">
        <f>Q243*H243</f>
        <v>2.1348186</v>
      </c>
      <c r="S243" s="199">
        <v>0</v>
      </c>
      <c r="T243" s="20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1" t="s">
        <v>161</v>
      </c>
      <c r="AT243" s="201" t="s">
        <v>156</v>
      </c>
      <c r="AU243" s="201" t="s">
        <v>87</v>
      </c>
      <c r="AY243" s="16" t="s">
        <v>154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6" t="s">
        <v>87</v>
      </c>
      <c r="BK243" s="202">
        <f>ROUND(I243*H243,0)</f>
        <v>0</v>
      </c>
      <c r="BL243" s="16" t="s">
        <v>161</v>
      </c>
      <c r="BM243" s="201" t="s">
        <v>356</v>
      </c>
    </row>
    <row r="244" spans="1:65" s="13" customFormat="1" ht="11.25">
      <c r="B244" s="203"/>
      <c r="C244" s="204"/>
      <c r="D244" s="205" t="s">
        <v>163</v>
      </c>
      <c r="E244" s="206" t="s">
        <v>1</v>
      </c>
      <c r="F244" s="207" t="s">
        <v>357</v>
      </c>
      <c r="G244" s="204"/>
      <c r="H244" s="208">
        <v>465.92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163</v>
      </c>
      <c r="AU244" s="214" t="s">
        <v>87</v>
      </c>
      <c r="AV244" s="13" t="s">
        <v>87</v>
      </c>
      <c r="AW244" s="13" t="s">
        <v>33</v>
      </c>
      <c r="AX244" s="13" t="s">
        <v>77</v>
      </c>
      <c r="AY244" s="214" t="s">
        <v>154</v>
      </c>
    </row>
    <row r="245" spans="1:65" s="13" customFormat="1" ht="11.25">
      <c r="B245" s="203"/>
      <c r="C245" s="204"/>
      <c r="D245" s="205" t="s">
        <v>163</v>
      </c>
      <c r="E245" s="206" t="s">
        <v>1</v>
      </c>
      <c r="F245" s="207" t="s">
        <v>1447</v>
      </c>
      <c r="G245" s="204"/>
      <c r="H245" s="208">
        <v>121.6</v>
      </c>
      <c r="I245" s="209"/>
      <c r="J245" s="204"/>
      <c r="K245" s="204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163</v>
      </c>
      <c r="AU245" s="214" t="s">
        <v>87</v>
      </c>
      <c r="AV245" s="13" t="s">
        <v>87</v>
      </c>
      <c r="AW245" s="13" t="s">
        <v>33</v>
      </c>
      <c r="AX245" s="13" t="s">
        <v>77</v>
      </c>
      <c r="AY245" s="214" t="s">
        <v>154</v>
      </c>
    </row>
    <row r="246" spans="1:65" s="13" customFormat="1" ht="11.25">
      <c r="B246" s="203"/>
      <c r="C246" s="204"/>
      <c r="D246" s="205" t="s">
        <v>163</v>
      </c>
      <c r="E246" s="206" t="s">
        <v>1</v>
      </c>
      <c r="F246" s="207" t="s">
        <v>359</v>
      </c>
      <c r="G246" s="204"/>
      <c r="H246" s="208">
        <v>35.880000000000003</v>
      </c>
      <c r="I246" s="209"/>
      <c r="J246" s="204"/>
      <c r="K246" s="204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163</v>
      </c>
      <c r="AU246" s="214" t="s">
        <v>87</v>
      </c>
      <c r="AV246" s="13" t="s">
        <v>87</v>
      </c>
      <c r="AW246" s="13" t="s">
        <v>33</v>
      </c>
      <c r="AX246" s="13" t="s">
        <v>77</v>
      </c>
      <c r="AY246" s="214" t="s">
        <v>154</v>
      </c>
    </row>
    <row r="247" spans="1:65" s="13" customFormat="1" ht="11.25">
      <c r="B247" s="203"/>
      <c r="C247" s="204"/>
      <c r="D247" s="205" t="s">
        <v>163</v>
      </c>
      <c r="E247" s="206" t="s">
        <v>1</v>
      </c>
      <c r="F247" s="207" t="s">
        <v>360</v>
      </c>
      <c r="G247" s="204"/>
      <c r="H247" s="208">
        <v>6.34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163</v>
      </c>
      <c r="AU247" s="214" t="s">
        <v>87</v>
      </c>
      <c r="AV247" s="13" t="s">
        <v>87</v>
      </c>
      <c r="AW247" s="13" t="s">
        <v>33</v>
      </c>
      <c r="AX247" s="13" t="s">
        <v>77</v>
      </c>
      <c r="AY247" s="214" t="s">
        <v>154</v>
      </c>
    </row>
    <row r="248" spans="1:65" s="2" customFormat="1" ht="16.5" customHeight="1">
      <c r="A248" s="33"/>
      <c r="B248" s="34"/>
      <c r="C248" s="215" t="s">
        <v>361</v>
      </c>
      <c r="D248" s="215" t="s">
        <v>270</v>
      </c>
      <c r="E248" s="216" t="s">
        <v>362</v>
      </c>
      <c r="F248" s="217" t="s">
        <v>363</v>
      </c>
      <c r="G248" s="218" t="s">
        <v>198</v>
      </c>
      <c r="H248" s="219">
        <v>72.724000000000004</v>
      </c>
      <c r="I248" s="220"/>
      <c r="J248" s="221">
        <f>ROUND(I248*H248,0)</f>
        <v>0</v>
      </c>
      <c r="K248" s="217" t="s">
        <v>160</v>
      </c>
      <c r="L248" s="222"/>
      <c r="M248" s="223" t="s">
        <v>1</v>
      </c>
      <c r="N248" s="224" t="s">
        <v>43</v>
      </c>
      <c r="O248" s="70"/>
      <c r="P248" s="199">
        <f>O248*H248</f>
        <v>0</v>
      </c>
      <c r="Q248" s="199">
        <v>5.1000000000000004E-4</v>
      </c>
      <c r="R248" s="199">
        <f>Q248*H248</f>
        <v>3.7089240000000002E-2</v>
      </c>
      <c r="S248" s="199">
        <v>0</v>
      </c>
      <c r="T248" s="200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1" t="s">
        <v>195</v>
      </c>
      <c r="AT248" s="201" t="s">
        <v>270</v>
      </c>
      <c r="AU248" s="201" t="s">
        <v>87</v>
      </c>
      <c r="AY248" s="16" t="s">
        <v>154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6" t="s">
        <v>87</v>
      </c>
      <c r="BK248" s="202">
        <f>ROUND(I248*H248,0)</f>
        <v>0</v>
      </c>
      <c r="BL248" s="16" t="s">
        <v>161</v>
      </c>
      <c r="BM248" s="201" t="s">
        <v>364</v>
      </c>
    </row>
    <row r="249" spans="1:65" s="14" customFormat="1" ht="11.25">
      <c r="B249" s="225"/>
      <c r="C249" s="226"/>
      <c r="D249" s="205" t="s">
        <v>163</v>
      </c>
      <c r="E249" s="227" t="s">
        <v>1</v>
      </c>
      <c r="F249" s="228" t="s">
        <v>365</v>
      </c>
      <c r="G249" s="226"/>
      <c r="H249" s="227" t="s">
        <v>1</v>
      </c>
      <c r="I249" s="229"/>
      <c r="J249" s="226"/>
      <c r="K249" s="226"/>
      <c r="L249" s="230"/>
      <c r="M249" s="231"/>
      <c r="N249" s="232"/>
      <c r="O249" s="232"/>
      <c r="P249" s="232"/>
      <c r="Q249" s="232"/>
      <c r="R249" s="232"/>
      <c r="S249" s="232"/>
      <c r="T249" s="233"/>
      <c r="AT249" s="234" t="s">
        <v>163</v>
      </c>
      <c r="AU249" s="234" t="s">
        <v>87</v>
      </c>
      <c r="AV249" s="14" t="s">
        <v>8</v>
      </c>
      <c r="AW249" s="14" t="s">
        <v>33</v>
      </c>
      <c r="AX249" s="14" t="s">
        <v>77</v>
      </c>
      <c r="AY249" s="234" t="s">
        <v>154</v>
      </c>
    </row>
    <row r="250" spans="1:65" s="13" customFormat="1" ht="11.25">
      <c r="B250" s="203"/>
      <c r="C250" s="204"/>
      <c r="D250" s="205" t="s">
        <v>163</v>
      </c>
      <c r="E250" s="206" t="s">
        <v>1</v>
      </c>
      <c r="F250" s="207" t="s">
        <v>366</v>
      </c>
      <c r="G250" s="204"/>
      <c r="H250" s="208">
        <v>52.819000000000003</v>
      </c>
      <c r="I250" s="209"/>
      <c r="J250" s="204"/>
      <c r="K250" s="204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163</v>
      </c>
      <c r="AU250" s="214" t="s">
        <v>87</v>
      </c>
      <c r="AV250" s="13" t="s">
        <v>87</v>
      </c>
      <c r="AW250" s="13" t="s">
        <v>33</v>
      </c>
      <c r="AX250" s="13" t="s">
        <v>77</v>
      </c>
      <c r="AY250" s="214" t="s">
        <v>154</v>
      </c>
    </row>
    <row r="251" spans="1:65" s="13" customFormat="1" ht="11.25">
      <c r="B251" s="203"/>
      <c r="C251" s="204"/>
      <c r="D251" s="205" t="s">
        <v>163</v>
      </c>
      <c r="E251" s="206" t="s">
        <v>1</v>
      </c>
      <c r="F251" s="207" t="s">
        <v>1448</v>
      </c>
      <c r="G251" s="204"/>
      <c r="H251" s="208">
        <v>14.616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163</v>
      </c>
      <c r="AU251" s="214" t="s">
        <v>87</v>
      </c>
      <c r="AV251" s="13" t="s">
        <v>87</v>
      </c>
      <c r="AW251" s="13" t="s">
        <v>33</v>
      </c>
      <c r="AX251" s="13" t="s">
        <v>77</v>
      </c>
      <c r="AY251" s="214" t="s">
        <v>154</v>
      </c>
    </row>
    <row r="252" spans="1:65" s="13" customFormat="1" ht="11.25">
      <c r="B252" s="203"/>
      <c r="C252" s="204"/>
      <c r="D252" s="205" t="s">
        <v>163</v>
      </c>
      <c r="E252" s="206" t="s">
        <v>1</v>
      </c>
      <c r="F252" s="207" t="s">
        <v>368</v>
      </c>
      <c r="G252" s="204"/>
      <c r="H252" s="208">
        <v>4.29</v>
      </c>
      <c r="I252" s="209"/>
      <c r="J252" s="204"/>
      <c r="K252" s="204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163</v>
      </c>
      <c r="AU252" s="214" t="s">
        <v>87</v>
      </c>
      <c r="AV252" s="13" t="s">
        <v>87</v>
      </c>
      <c r="AW252" s="13" t="s">
        <v>33</v>
      </c>
      <c r="AX252" s="13" t="s">
        <v>77</v>
      </c>
      <c r="AY252" s="214" t="s">
        <v>154</v>
      </c>
    </row>
    <row r="253" spans="1:65" s="13" customFormat="1" ht="11.25">
      <c r="B253" s="203"/>
      <c r="C253" s="204"/>
      <c r="D253" s="205" t="s">
        <v>163</v>
      </c>
      <c r="E253" s="206" t="s">
        <v>1</v>
      </c>
      <c r="F253" s="207" t="s">
        <v>369</v>
      </c>
      <c r="G253" s="204"/>
      <c r="H253" s="208">
        <v>0.999</v>
      </c>
      <c r="I253" s="209"/>
      <c r="J253" s="204"/>
      <c r="K253" s="204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163</v>
      </c>
      <c r="AU253" s="214" t="s">
        <v>87</v>
      </c>
      <c r="AV253" s="13" t="s">
        <v>87</v>
      </c>
      <c r="AW253" s="13" t="s">
        <v>33</v>
      </c>
      <c r="AX253" s="13" t="s">
        <v>77</v>
      </c>
      <c r="AY253" s="214" t="s">
        <v>154</v>
      </c>
    </row>
    <row r="254" spans="1:65" s="2" customFormat="1" ht="16.5" customHeight="1">
      <c r="A254" s="33"/>
      <c r="B254" s="34"/>
      <c r="C254" s="215" t="s">
        <v>370</v>
      </c>
      <c r="D254" s="215" t="s">
        <v>270</v>
      </c>
      <c r="E254" s="216" t="s">
        <v>371</v>
      </c>
      <c r="F254" s="217" t="s">
        <v>372</v>
      </c>
      <c r="G254" s="218" t="s">
        <v>198</v>
      </c>
      <c r="H254" s="219">
        <v>26.46</v>
      </c>
      <c r="I254" s="220"/>
      <c r="J254" s="221">
        <f>ROUND(I254*H254,0)</f>
        <v>0</v>
      </c>
      <c r="K254" s="217" t="s">
        <v>160</v>
      </c>
      <c r="L254" s="222"/>
      <c r="M254" s="223" t="s">
        <v>1</v>
      </c>
      <c r="N254" s="224" t="s">
        <v>43</v>
      </c>
      <c r="O254" s="70"/>
      <c r="P254" s="199">
        <f>O254*H254</f>
        <v>0</v>
      </c>
      <c r="Q254" s="199">
        <v>8.9999999999999998E-4</v>
      </c>
      <c r="R254" s="199">
        <f>Q254*H254</f>
        <v>2.3814000000000002E-2</v>
      </c>
      <c r="S254" s="199">
        <v>0</v>
      </c>
      <c r="T254" s="200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1" t="s">
        <v>195</v>
      </c>
      <c r="AT254" s="201" t="s">
        <v>270</v>
      </c>
      <c r="AU254" s="201" t="s">
        <v>87</v>
      </c>
      <c r="AY254" s="16" t="s">
        <v>154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6" t="s">
        <v>87</v>
      </c>
      <c r="BK254" s="202">
        <f>ROUND(I254*H254,0)</f>
        <v>0</v>
      </c>
      <c r="BL254" s="16" t="s">
        <v>161</v>
      </c>
      <c r="BM254" s="201" t="s">
        <v>373</v>
      </c>
    </row>
    <row r="255" spans="1:65" s="14" customFormat="1" ht="11.25">
      <c r="B255" s="225"/>
      <c r="C255" s="226"/>
      <c r="D255" s="205" t="s">
        <v>163</v>
      </c>
      <c r="E255" s="227" t="s">
        <v>1</v>
      </c>
      <c r="F255" s="228" t="s">
        <v>374</v>
      </c>
      <c r="G255" s="226"/>
      <c r="H255" s="227" t="s">
        <v>1</v>
      </c>
      <c r="I255" s="229"/>
      <c r="J255" s="226"/>
      <c r="K255" s="226"/>
      <c r="L255" s="230"/>
      <c r="M255" s="231"/>
      <c r="N255" s="232"/>
      <c r="O255" s="232"/>
      <c r="P255" s="232"/>
      <c r="Q255" s="232"/>
      <c r="R255" s="232"/>
      <c r="S255" s="232"/>
      <c r="T255" s="233"/>
      <c r="AT255" s="234" t="s">
        <v>163</v>
      </c>
      <c r="AU255" s="234" t="s">
        <v>87</v>
      </c>
      <c r="AV255" s="14" t="s">
        <v>8</v>
      </c>
      <c r="AW255" s="14" t="s">
        <v>33</v>
      </c>
      <c r="AX255" s="14" t="s">
        <v>77</v>
      </c>
      <c r="AY255" s="234" t="s">
        <v>154</v>
      </c>
    </row>
    <row r="256" spans="1:65" s="13" customFormat="1" ht="11.25">
      <c r="B256" s="203"/>
      <c r="C256" s="204"/>
      <c r="D256" s="205" t="s">
        <v>163</v>
      </c>
      <c r="E256" s="206" t="s">
        <v>1</v>
      </c>
      <c r="F256" s="207" t="s">
        <v>375</v>
      </c>
      <c r="G256" s="204"/>
      <c r="H256" s="208">
        <v>20.562999999999999</v>
      </c>
      <c r="I256" s="209"/>
      <c r="J256" s="204"/>
      <c r="K256" s="204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163</v>
      </c>
      <c r="AU256" s="214" t="s">
        <v>87</v>
      </c>
      <c r="AV256" s="13" t="s">
        <v>87</v>
      </c>
      <c r="AW256" s="13" t="s">
        <v>33</v>
      </c>
      <c r="AX256" s="13" t="s">
        <v>77</v>
      </c>
      <c r="AY256" s="214" t="s">
        <v>154</v>
      </c>
    </row>
    <row r="257" spans="1:65" s="13" customFormat="1" ht="11.25">
      <c r="B257" s="203"/>
      <c r="C257" s="204"/>
      <c r="D257" s="205" t="s">
        <v>163</v>
      </c>
      <c r="E257" s="206" t="s">
        <v>1</v>
      </c>
      <c r="F257" s="207" t="s">
        <v>1449</v>
      </c>
      <c r="G257" s="204"/>
      <c r="H257" s="208">
        <v>4.5359999999999996</v>
      </c>
      <c r="I257" s="209"/>
      <c r="J257" s="204"/>
      <c r="K257" s="204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163</v>
      </c>
      <c r="AU257" s="214" t="s">
        <v>87</v>
      </c>
      <c r="AV257" s="13" t="s">
        <v>87</v>
      </c>
      <c r="AW257" s="13" t="s">
        <v>33</v>
      </c>
      <c r="AX257" s="13" t="s">
        <v>77</v>
      </c>
      <c r="AY257" s="214" t="s">
        <v>154</v>
      </c>
    </row>
    <row r="258" spans="1:65" s="13" customFormat="1" ht="11.25">
      <c r="B258" s="203"/>
      <c r="C258" s="204"/>
      <c r="D258" s="205" t="s">
        <v>163</v>
      </c>
      <c r="E258" s="206" t="s">
        <v>1</v>
      </c>
      <c r="F258" s="207" t="s">
        <v>377</v>
      </c>
      <c r="G258" s="204"/>
      <c r="H258" s="208">
        <v>1.361</v>
      </c>
      <c r="I258" s="209"/>
      <c r="J258" s="204"/>
      <c r="K258" s="204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163</v>
      </c>
      <c r="AU258" s="214" t="s">
        <v>87</v>
      </c>
      <c r="AV258" s="13" t="s">
        <v>87</v>
      </c>
      <c r="AW258" s="13" t="s">
        <v>33</v>
      </c>
      <c r="AX258" s="13" t="s">
        <v>77</v>
      </c>
      <c r="AY258" s="214" t="s">
        <v>154</v>
      </c>
    </row>
    <row r="259" spans="1:65" s="2" customFormat="1" ht="24">
      <c r="A259" s="33"/>
      <c r="B259" s="34"/>
      <c r="C259" s="190" t="s">
        <v>378</v>
      </c>
      <c r="D259" s="190" t="s">
        <v>156</v>
      </c>
      <c r="E259" s="191" t="s">
        <v>379</v>
      </c>
      <c r="F259" s="192" t="s">
        <v>380</v>
      </c>
      <c r="G259" s="193" t="s">
        <v>198</v>
      </c>
      <c r="H259" s="194">
        <v>29.831</v>
      </c>
      <c r="I259" s="195"/>
      <c r="J259" s="196">
        <f>ROUND(I259*H259,0)</f>
        <v>0</v>
      </c>
      <c r="K259" s="192" t="s">
        <v>160</v>
      </c>
      <c r="L259" s="38"/>
      <c r="M259" s="197" t="s">
        <v>1</v>
      </c>
      <c r="N259" s="198" t="s">
        <v>43</v>
      </c>
      <c r="O259" s="70"/>
      <c r="P259" s="199">
        <f>O259*H259</f>
        <v>0</v>
      </c>
      <c r="Q259" s="199">
        <v>9.5999999999999992E-3</v>
      </c>
      <c r="R259" s="199">
        <f>Q259*H259</f>
        <v>0.28637759999999995</v>
      </c>
      <c r="S259" s="199">
        <v>0</v>
      </c>
      <c r="T259" s="20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1" t="s">
        <v>161</v>
      </c>
      <c r="AT259" s="201" t="s">
        <v>156</v>
      </c>
      <c r="AU259" s="201" t="s">
        <v>87</v>
      </c>
      <c r="AY259" s="16" t="s">
        <v>154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6" t="s">
        <v>87</v>
      </c>
      <c r="BK259" s="202">
        <f>ROUND(I259*H259,0)</f>
        <v>0</v>
      </c>
      <c r="BL259" s="16" t="s">
        <v>161</v>
      </c>
      <c r="BM259" s="201" t="s">
        <v>381</v>
      </c>
    </row>
    <row r="260" spans="1:65" s="13" customFormat="1" ht="22.5">
      <c r="B260" s="203"/>
      <c r="C260" s="204"/>
      <c r="D260" s="205" t="s">
        <v>163</v>
      </c>
      <c r="E260" s="206" t="s">
        <v>1</v>
      </c>
      <c r="F260" s="207" t="s">
        <v>1450</v>
      </c>
      <c r="G260" s="204"/>
      <c r="H260" s="208">
        <v>29.831</v>
      </c>
      <c r="I260" s="209"/>
      <c r="J260" s="204"/>
      <c r="K260" s="204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163</v>
      </c>
      <c r="AU260" s="214" t="s">
        <v>87</v>
      </c>
      <c r="AV260" s="13" t="s">
        <v>87</v>
      </c>
      <c r="AW260" s="13" t="s">
        <v>33</v>
      </c>
      <c r="AX260" s="13" t="s">
        <v>77</v>
      </c>
      <c r="AY260" s="214" t="s">
        <v>154</v>
      </c>
    </row>
    <row r="261" spans="1:65" s="2" customFormat="1" ht="16.5" customHeight="1">
      <c r="A261" s="33"/>
      <c r="B261" s="34"/>
      <c r="C261" s="215" t="s">
        <v>383</v>
      </c>
      <c r="D261" s="215" t="s">
        <v>270</v>
      </c>
      <c r="E261" s="216" t="s">
        <v>384</v>
      </c>
      <c r="F261" s="217" t="s">
        <v>385</v>
      </c>
      <c r="G261" s="218" t="s">
        <v>198</v>
      </c>
      <c r="H261" s="219">
        <v>31.323</v>
      </c>
      <c r="I261" s="220"/>
      <c r="J261" s="221">
        <f>ROUND(I261*H261,0)</f>
        <v>0</v>
      </c>
      <c r="K261" s="217" t="s">
        <v>160</v>
      </c>
      <c r="L261" s="222"/>
      <c r="M261" s="223" t="s">
        <v>1</v>
      </c>
      <c r="N261" s="224" t="s">
        <v>43</v>
      </c>
      <c r="O261" s="70"/>
      <c r="P261" s="199">
        <f>O261*H261</f>
        <v>0</v>
      </c>
      <c r="Q261" s="199">
        <v>1.6500000000000001E-2</v>
      </c>
      <c r="R261" s="199">
        <f>Q261*H261</f>
        <v>0.51682950000000005</v>
      </c>
      <c r="S261" s="199">
        <v>0</v>
      </c>
      <c r="T261" s="20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1" t="s">
        <v>195</v>
      </c>
      <c r="AT261" s="201" t="s">
        <v>270</v>
      </c>
      <c r="AU261" s="201" t="s">
        <v>87</v>
      </c>
      <c r="AY261" s="16" t="s">
        <v>154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6" t="s">
        <v>87</v>
      </c>
      <c r="BK261" s="202">
        <f>ROUND(I261*H261,0)</f>
        <v>0</v>
      </c>
      <c r="BL261" s="16" t="s">
        <v>161</v>
      </c>
      <c r="BM261" s="201" t="s">
        <v>386</v>
      </c>
    </row>
    <row r="262" spans="1:65" s="13" customFormat="1" ht="11.25">
      <c r="B262" s="203"/>
      <c r="C262" s="204"/>
      <c r="D262" s="205" t="s">
        <v>163</v>
      </c>
      <c r="E262" s="206" t="s">
        <v>1</v>
      </c>
      <c r="F262" s="207" t="s">
        <v>1451</v>
      </c>
      <c r="G262" s="204"/>
      <c r="H262" s="208">
        <v>31.323</v>
      </c>
      <c r="I262" s="209"/>
      <c r="J262" s="204"/>
      <c r="K262" s="204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163</v>
      </c>
      <c r="AU262" s="214" t="s">
        <v>87</v>
      </c>
      <c r="AV262" s="13" t="s">
        <v>87</v>
      </c>
      <c r="AW262" s="13" t="s">
        <v>33</v>
      </c>
      <c r="AX262" s="13" t="s">
        <v>77</v>
      </c>
      <c r="AY262" s="214" t="s">
        <v>154</v>
      </c>
    </row>
    <row r="263" spans="1:65" s="2" customFormat="1" ht="16.5" customHeight="1">
      <c r="A263" s="33"/>
      <c r="B263" s="34"/>
      <c r="C263" s="190" t="s">
        <v>388</v>
      </c>
      <c r="D263" s="190" t="s">
        <v>156</v>
      </c>
      <c r="E263" s="191" t="s">
        <v>389</v>
      </c>
      <c r="F263" s="192" t="s">
        <v>390</v>
      </c>
      <c r="G263" s="193" t="s">
        <v>198</v>
      </c>
      <c r="H263" s="194">
        <v>1265.106</v>
      </c>
      <c r="I263" s="195"/>
      <c r="J263" s="196">
        <f>ROUND(I263*H263,0)</f>
        <v>0</v>
      </c>
      <c r="K263" s="192" t="s">
        <v>160</v>
      </c>
      <c r="L263" s="38"/>
      <c r="M263" s="197" t="s">
        <v>1</v>
      </c>
      <c r="N263" s="198" t="s">
        <v>43</v>
      </c>
      <c r="O263" s="70"/>
      <c r="P263" s="199">
        <f>O263*H263</f>
        <v>0</v>
      </c>
      <c r="Q263" s="199">
        <v>6.0000000000000002E-5</v>
      </c>
      <c r="R263" s="199">
        <f>Q263*H263</f>
        <v>7.5906360000000006E-2</v>
      </c>
      <c r="S263" s="199">
        <v>0</v>
      </c>
      <c r="T263" s="20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1" t="s">
        <v>161</v>
      </c>
      <c r="AT263" s="201" t="s">
        <v>156</v>
      </c>
      <c r="AU263" s="201" t="s">
        <v>87</v>
      </c>
      <c r="AY263" s="16" t="s">
        <v>154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6" t="s">
        <v>87</v>
      </c>
      <c r="BK263" s="202">
        <f>ROUND(I263*H263,0)</f>
        <v>0</v>
      </c>
      <c r="BL263" s="16" t="s">
        <v>161</v>
      </c>
      <c r="BM263" s="201" t="s">
        <v>391</v>
      </c>
    </row>
    <row r="264" spans="1:65" s="13" customFormat="1" ht="11.25">
      <c r="B264" s="203"/>
      <c r="C264" s="204"/>
      <c r="D264" s="205" t="s">
        <v>163</v>
      </c>
      <c r="E264" s="206" t="s">
        <v>1</v>
      </c>
      <c r="F264" s="207" t="s">
        <v>1452</v>
      </c>
      <c r="G264" s="204"/>
      <c r="H264" s="208">
        <v>1265.106</v>
      </c>
      <c r="I264" s="209"/>
      <c r="J264" s="204"/>
      <c r="K264" s="204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163</v>
      </c>
      <c r="AU264" s="214" t="s">
        <v>87</v>
      </c>
      <c r="AV264" s="13" t="s">
        <v>87</v>
      </c>
      <c r="AW264" s="13" t="s">
        <v>33</v>
      </c>
      <c r="AX264" s="13" t="s">
        <v>77</v>
      </c>
      <c r="AY264" s="214" t="s">
        <v>154</v>
      </c>
    </row>
    <row r="265" spans="1:65" s="2" customFormat="1" ht="16.5" customHeight="1">
      <c r="A265" s="33"/>
      <c r="B265" s="34"/>
      <c r="C265" s="190" t="s">
        <v>393</v>
      </c>
      <c r="D265" s="190" t="s">
        <v>156</v>
      </c>
      <c r="E265" s="191" t="s">
        <v>394</v>
      </c>
      <c r="F265" s="192" t="s">
        <v>395</v>
      </c>
      <c r="G265" s="193" t="s">
        <v>198</v>
      </c>
      <c r="H265" s="194">
        <v>29.831</v>
      </c>
      <c r="I265" s="195"/>
      <c r="J265" s="196">
        <f>ROUND(I265*H265,0)</f>
        <v>0</v>
      </c>
      <c r="K265" s="192" t="s">
        <v>160</v>
      </c>
      <c r="L265" s="38"/>
      <c r="M265" s="197" t="s">
        <v>1</v>
      </c>
      <c r="N265" s="198" t="s">
        <v>43</v>
      </c>
      <c r="O265" s="70"/>
      <c r="P265" s="199">
        <f>O265*H265</f>
        <v>0</v>
      </c>
      <c r="Q265" s="199">
        <v>6.0000000000000002E-5</v>
      </c>
      <c r="R265" s="199">
        <f>Q265*H265</f>
        <v>1.7898600000000001E-3</v>
      </c>
      <c r="S265" s="199">
        <v>0</v>
      </c>
      <c r="T265" s="20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1" t="s">
        <v>161</v>
      </c>
      <c r="AT265" s="201" t="s">
        <v>156</v>
      </c>
      <c r="AU265" s="201" t="s">
        <v>87</v>
      </c>
      <c r="AY265" s="16" t="s">
        <v>154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6" t="s">
        <v>87</v>
      </c>
      <c r="BK265" s="202">
        <f>ROUND(I265*H265,0)</f>
        <v>0</v>
      </c>
      <c r="BL265" s="16" t="s">
        <v>161</v>
      </c>
      <c r="BM265" s="201" t="s">
        <v>396</v>
      </c>
    </row>
    <row r="266" spans="1:65" s="2" customFormat="1" ht="16.5" customHeight="1">
      <c r="A266" s="33"/>
      <c r="B266" s="34"/>
      <c r="C266" s="190" t="s">
        <v>397</v>
      </c>
      <c r="D266" s="190" t="s">
        <v>156</v>
      </c>
      <c r="E266" s="191" t="s">
        <v>398</v>
      </c>
      <c r="F266" s="192" t="s">
        <v>399</v>
      </c>
      <c r="G266" s="193" t="s">
        <v>224</v>
      </c>
      <c r="H266" s="194">
        <v>198.46</v>
      </c>
      <c r="I266" s="195"/>
      <c r="J266" s="196">
        <f>ROUND(I266*H266,0)</f>
        <v>0</v>
      </c>
      <c r="K266" s="192" t="s">
        <v>160</v>
      </c>
      <c r="L266" s="38"/>
      <c r="M266" s="197" t="s">
        <v>1</v>
      </c>
      <c r="N266" s="198" t="s">
        <v>43</v>
      </c>
      <c r="O266" s="70"/>
      <c r="P266" s="199">
        <f>O266*H266</f>
        <v>0</v>
      </c>
      <c r="Q266" s="199">
        <v>3.0000000000000001E-5</v>
      </c>
      <c r="R266" s="199">
        <f>Q266*H266</f>
        <v>5.9538000000000004E-3</v>
      </c>
      <c r="S266" s="199">
        <v>0</v>
      </c>
      <c r="T266" s="20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1" t="s">
        <v>161</v>
      </c>
      <c r="AT266" s="201" t="s">
        <v>156</v>
      </c>
      <c r="AU266" s="201" t="s">
        <v>87</v>
      </c>
      <c r="AY266" s="16" t="s">
        <v>154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6" t="s">
        <v>87</v>
      </c>
      <c r="BK266" s="202">
        <f>ROUND(I266*H266,0)</f>
        <v>0</v>
      </c>
      <c r="BL266" s="16" t="s">
        <v>161</v>
      </c>
      <c r="BM266" s="201" t="s">
        <v>400</v>
      </c>
    </row>
    <row r="267" spans="1:65" s="13" customFormat="1" ht="11.25">
      <c r="B267" s="203"/>
      <c r="C267" s="204"/>
      <c r="D267" s="205" t="s">
        <v>163</v>
      </c>
      <c r="E267" s="206" t="s">
        <v>1</v>
      </c>
      <c r="F267" s="207" t="s">
        <v>401</v>
      </c>
      <c r="G267" s="204"/>
      <c r="H267" s="208">
        <v>77.760000000000005</v>
      </c>
      <c r="I267" s="209"/>
      <c r="J267" s="204"/>
      <c r="K267" s="204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163</v>
      </c>
      <c r="AU267" s="214" t="s">
        <v>87</v>
      </c>
      <c r="AV267" s="13" t="s">
        <v>87</v>
      </c>
      <c r="AW267" s="13" t="s">
        <v>33</v>
      </c>
      <c r="AX267" s="13" t="s">
        <v>77</v>
      </c>
      <c r="AY267" s="214" t="s">
        <v>154</v>
      </c>
    </row>
    <row r="268" spans="1:65" s="13" customFormat="1" ht="11.25">
      <c r="B268" s="203"/>
      <c r="C268" s="204"/>
      <c r="D268" s="205" t="s">
        <v>163</v>
      </c>
      <c r="E268" s="206" t="s">
        <v>1</v>
      </c>
      <c r="F268" s="207" t="s">
        <v>1453</v>
      </c>
      <c r="G268" s="204"/>
      <c r="H268" s="208">
        <v>120.7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163</v>
      </c>
      <c r="AU268" s="214" t="s">
        <v>87</v>
      </c>
      <c r="AV268" s="13" t="s">
        <v>87</v>
      </c>
      <c r="AW268" s="13" t="s">
        <v>33</v>
      </c>
      <c r="AX268" s="13" t="s">
        <v>77</v>
      </c>
      <c r="AY268" s="214" t="s">
        <v>154</v>
      </c>
    </row>
    <row r="269" spans="1:65" s="2" customFormat="1" ht="16.5" customHeight="1">
      <c r="A269" s="33"/>
      <c r="B269" s="34"/>
      <c r="C269" s="215" t="s">
        <v>403</v>
      </c>
      <c r="D269" s="215" t="s">
        <v>270</v>
      </c>
      <c r="E269" s="216" t="s">
        <v>404</v>
      </c>
      <c r="F269" s="217" t="s">
        <v>405</v>
      </c>
      <c r="G269" s="218" t="s">
        <v>224</v>
      </c>
      <c r="H269" s="219">
        <v>61.776000000000003</v>
      </c>
      <c r="I269" s="220"/>
      <c r="J269" s="221">
        <f>ROUND(I269*H269,0)</f>
        <v>0</v>
      </c>
      <c r="K269" s="217" t="s">
        <v>160</v>
      </c>
      <c r="L269" s="222"/>
      <c r="M269" s="223" t="s">
        <v>1</v>
      </c>
      <c r="N269" s="224" t="s">
        <v>43</v>
      </c>
      <c r="O269" s="70"/>
      <c r="P269" s="199">
        <f>O269*H269</f>
        <v>0</v>
      </c>
      <c r="Q269" s="199">
        <v>2.4000000000000001E-4</v>
      </c>
      <c r="R269" s="199">
        <f>Q269*H269</f>
        <v>1.4826240000000001E-2</v>
      </c>
      <c r="S269" s="199">
        <v>0</v>
      </c>
      <c r="T269" s="200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1" t="s">
        <v>195</v>
      </c>
      <c r="AT269" s="201" t="s">
        <v>270</v>
      </c>
      <c r="AU269" s="201" t="s">
        <v>87</v>
      </c>
      <c r="AY269" s="16" t="s">
        <v>154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6" t="s">
        <v>87</v>
      </c>
      <c r="BK269" s="202">
        <f>ROUND(I269*H269,0)</f>
        <v>0</v>
      </c>
      <c r="BL269" s="16" t="s">
        <v>161</v>
      </c>
      <c r="BM269" s="201" t="s">
        <v>406</v>
      </c>
    </row>
    <row r="270" spans="1:65" s="13" customFormat="1" ht="11.25">
      <c r="B270" s="203"/>
      <c r="C270" s="204"/>
      <c r="D270" s="205" t="s">
        <v>163</v>
      </c>
      <c r="E270" s="206" t="s">
        <v>1</v>
      </c>
      <c r="F270" s="207" t="s">
        <v>407</v>
      </c>
      <c r="G270" s="204"/>
      <c r="H270" s="208">
        <v>61.776000000000003</v>
      </c>
      <c r="I270" s="209"/>
      <c r="J270" s="204"/>
      <c r="K270" s="204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163</v>
      </c>
      <c r="AU270" s="214" t="s">
        <v>87</v>
      </c>
      <c r="AV270" s="13" t="s">
        <v>87</v>
      </c>
      <c r="AW270" s="13" t="s">
        <v>33</v>
      </c>
      <c r="AX270" s="13" t="s">
        <v>77</v>
      </c>
      <c r="AY270" s="214" t="s">
        <v>154</v>
      </c>
    </row>
    <row r="271" spans="1:65" s="2" customFormat="1" ht="16.5" customHeight="1">
      <c r="A271" s="33"/>
      <c r="B271" s="34"/>
      <c r="C271" s="215" t="s">
        <v>408</v>
      </c>
      <c r="D271" s="215" t="s">
        <v>270</v>
      </c>
      <c r="E271" s="216" t="s">
        <v>409</v>
      </c>
      <c r="F271" s="217" t="s">
        <v>410</v>
      </c>
      <c r="G271" s="218" t="s">
        <v>224</v>
      </c>
      <c r="H271" s="219">
        <v>23.76</v>
      </c>
      <c r="I271" s="220"/>
      <c r="J271" s="221">
        <f>ROUND(I271*H271,0)</f>
        <v>0</v>
      </c>
      <c r="K271" s="217" t="s">
        <v>160</v>
      </c>
      <c r="L271" s="222"/>
      <c r="M271" s="223" t="s">
        <v>1</v>
      </c>
      <c r="N271" s="224" t="s">
        <v>43</v>
      </c>
      <c r="O271" s="70"/>
      <c r="P271" s="199">
        <f>O271*H271</f>
        <v>0</v>
      </c>
      <c r="Q271" s="199">
        <v>2.7999999999999998E-4</v>
      </c>
      <c r="R271" s="199">
        <f>Q271*H271</f>
        <v>6.6527999999999995E-3</v>
      </c>
      <c r="S271" s="199">
        <v>0</v>
      </c>
      <c r="T271" s="20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1" t="s">
        <v>195</v>
      </c>
      <c r="AT271" s="201" t="s">
        <v>270</v>
      </c>
      <c r="AU271" s="201" t="s">
        <v>87</v>
      </c>
      <c r="AY271" s="16" t="s">
        <v>154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6" t="s">
        <v>87</v>
      </c>
      <c r="BK271" s="202">
        <f>ROUND(I271*H271,0)</f>
        <v>0</v>
      </c>
      <c r="BL271" s="16" t="s">
        <v>161</v>
      </c>
      <c r="BM271" s="201" t="s">
        <v>411</v>
      </c>
    </row>
    <row r="272" spans="1:65" s="13" customFormat="1" ht="11.25">
      <c r="B272" s="203"/>
      <c r="C272" s="204"/>
      <c r="D272" s="205" t="s">
        <v>163</v>
      </c>
      <c r="E272" s="206" t="s">
        <v>1</v>
      </c>
      <c r="F272" s="207" t="s">
        <v>412</v>
      </c>
      <c r="G272" s="204"/>
      <c r="H272" s="208">
        <v>23.76</v>
      </c>
      <c r="I272" s="209"/>
      <c r="J272" s="204"/>
      <c r="K272" s="204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163</v>
      </c>
      <c r="AU272" s="214" t="s">
        <v>87</v>
      </c>
      <c r="AV272" s="13" t="s">
        <v>87</v>
      </c>
      <c r="AW272" s="13" t="s">
        <v>33</v>
      </c>
      <c r="AX272" s="13" t="s">
        <v>77</v>
      </c>
      <c r="AY272" s="214" t="s">
        <v>154</v>
      </c>
    </row>
    <row r="273" spans="1:65" s="2" customFormat="1" ht="16.5" customHeight="1">
      <c r="A273" s="33"/>
      <c r="B273" s="34"/>
      <c r="C273" s="215" t="s">
        <v>413</v>
      </c>
      <c r="D273" s="215" t="s">
        <v>270</v>
      </c>
      <c r="E273" s="216" t="s">
        <v>414</v>
      </c>
      <c r="F273" s="217" t="s">
        <v>415</v>
      </c>
      <c r="G273" s="218" t="s">
        <v>224</v>
      </c>
      <c r="H273" s="219">
        <v>132.77000000000001</v>
      </c>
      <c r="I273" s="220"/>
      <c r="J273" s="221">
        <f>ROUND(I273*H273,0)</f>
        <v>0</v>
      </c>
      <c r="K273" s="217" t="s">
        <v>160</v>
      </c>
      <c r="L273" s="222"/>
      <c r="M273" s="223" t="s">
        <v>1</v>
      </c>
      <c r="N273" s="224" t="s">
        <v>43</v>
      </c>
      <c r="O273" s="70"/>
      <c r="P273" s="199">
        <f>O273*H273</f>
        <v>0</v>
      </c>
      <c r="Q273" s="199">
        <v>5.0000000000000001E-4</v>
      </c>
      <c r="R273" s="199">
        <f>Q273*H273</f>
        <v>6.6385E-2</v>
      </c>
      <c r="S273" s="199">
        <v>0</v>
      </c>
      <c r="T273" s="20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1" t="s">
        <v>195</v>
      </c>
      <c r="AT273" s="201" t="s">
        <v>270</v>
      </c>
      <c r="AU273" s="201" t="s">
        <v>87</v>
      </c>
      <c r="AY273" s="16" t="s">
        <v>154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6" t="s">
        <v>87</v>
      </c>
      <c r="BK273" s="202">
        <f>ROUND(I273*H273,0)</f>
        <v>0</v>
      </c>
      <c r="BL273" s="16" t="s">
        <v>161</v>
      </c>
      <c r="BM273" s="201" t="s">
        <v>416</v>
      </c>
    </row>
    <row r="274" spans="1:65" s="13" customFormat="1" ht="11.25">
      <c r="B274" s="203"/>
      <c r="C274" s="204"/>
      <c r="D274" s="205" t="s">
        <v>163</v>
      </c>
      <c r="E274" s="206" t="s">
        <v>1</v>
      </c>
      <c r="F274" s="207" t="s">
        <v>1454</v>
      </c>
      <c r="G274" s="204"/>
      <c r="H274" s="208">
        <v>132.77000000000001</v>
      </c>
      <c r="I274" s="209"/>
      <c r="J274" s="204"/>
      <c r="K274" s="204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163</v>
      </c>
      <c r="AU274" s="214" t="s">
        <v>87</v>
      </c>
      <c r="AV274" s="13" t="s">
        <v>87</v>
      </c>
      <c r="AW274" s="13" t="s">
        <v>33</v>
      </c>
      <c r="AX274" s="13" t="s">
        <v>77</v>
      </c>
      <c r="AY274" s="214" t="s">
        <v>154</v>
      </c>
    </row>
    <row r="275" spans="1:65" s="2" customFormat="1" ht="16.5" customHeight="1">
      <c r="A275" s="33"/>
      <c r="B275" s="34"/>
      <c r="C275" s="190" t="s">
        <v>418</v>
      </c>
      <c r="D275" s="190" t="s">
        <v>156</v>
      </c>
      <c r="E275" s="191" t="s">
        <v>419</v>
      </c>
      <c r="F275" s="192" t="s">
        <v>420</v>
      </c>
      <c r="G275" s="193" t="s">
        <v>224</v>
      </c>
      <c r="H275" s="194">
        <v>901.3</v>
      </c>
      <c r="I275" s="195"/>
      <c r="J275" s="196">
        <f>ROUND(I275*H275,0)</f>
        <v>0</v>
      </c>
      <c r="K275" s="192" t="s">
        <v>160</v>
      </c>
      <c r="L275" s="38"/>
      <c r="M275" s="197" t="s">
        <v>1</v>
      </c>
      <c r="N275" s="198" t="s">
        <v>43</v>
      </c>
      <c r="O275" s="70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1" t="s">
        <v>161</v>
      </c>
      <c r="AT275" s="201" t="s">
        <v>156</v>
      </c>
      <c r="AU275" s="201" t="s">
        <v>87</v>
      </c>
      <c r="AY275" s="16" t="s">
        <v>154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6" t="s">
        <v>87</v>
      </c>
      <c r="BK275" s="202">
        <f>ROUND(I275*H275,0)</f>
        <v>0</v>
      </c>
      <c r="BL275" s="16" t="s">
        <v>161</v>
      </c>
      <c r="BM275" s="201" t="s">
        <v>421</v>
      </c>
    </row>
    <row r="276" spans="1:65" s="14" customFormat="1" ht="11.25">
      <c r="B276" s="225"/>
      <c r="C276" s="226"/>
      <c r="D276" s="205" t="s">
        <v>163</v>
      </c>
      <c r="E276" s="227" t="s">
        <v>1</v>
      </c>
      <c r="F276" s="228" t="s">
        <v>422</v>
      </c>
      <c r="G276" s="226"/>
      <c r="H276" s="227" t="s">
        <v>1</v>
      </c>
      <c r="I276" s="229"/>
      <c r="J276" s="226"/>
      <c r="K276" s="226"/>
      <c r="L276" s="230"/>
      <c r="M276" s="231"/>
      <c r="N276" s="232"/>
      <c r="O276" s="232"/>
      <c r="P276" s="232"/>
      <c r="Q276" s="232"/>
      <c r="R276" s="232"/>
      <c r="S276" s="232"/>
      <c r="T276" s="233"/>
      <c r="AT276" s="234" t="s">
        <v>163</v>
      </c>
      <c r="AU276" s="234" t="s">
        <v>87</v>
      </c>
      <c r="AV276" s="14" t="s">
        <v>8</v>
      </c>
      <c r="AW276" s="14" t="s">
        <v>33</v>
      </c>
      <c r="AX276" s="14" t="s">
        <v>77</v>
      </c>
      <c r="AY276" s="234" t="s">
        <v>154</v>
      </c>
    </row>
    <row r="277" spans="1:65" s="13" customFormat="1" ht="11.25">
      <c r="B277" s="203"/>
      <c r="C277" s="204"/>
      <c r="D277" s="205" t="s">
        <v>163</v>
      </c>
      <c r="E277" s="206" t="s">
        <v>1</v>
      </c>
      <c r="F277" s="207" t="s">
        <v>423</v>
      </c>
      <c r="G277" s="204"/>
      <c r="H277" s="208">
        <v>80.959999999999994</v>
      </c>
      <c r="I277" s="209"/>
      <c r="J277" s="204"/>
      <c r="K277" s="204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163</v>
      </c>
      <c r="AU277" s="214" t="s">
        <v>87</v>
      </c>
      <c r="AV277" s="13" t="s">
        <v>87</v>
      </c>
      <c r="AW277" s="13" t="s">
        <v>33</v>
      </c>
      <c r="AX277" s="13" t="s">
        <v>77</v>
      </c>
      <c r="AY277" s="214" t="s">
        <v>154</v>
      </c>
    </row>
    <row r="278" spans="1:65" s="13" customFormat="1" ht="11.25">
      <c r="B278" s="203"/>
      <c r="C278" s="204"/>
      <c r="D278" s="205" t="s">
        <v>163</v>
      </c>
      <c r="E278" s="206" t="s">
        <v>1</v>
      </c>
      <c r="F278" s="207" t="s">
        <v>1455</v>
      </c>
      <c r="G278" s="204"/>
      <c r="H278" s="208">
        <v>149.76</v>
      </c>
      <c r="I278" s="209"/>
      <c r="J278" s="204"/>
      <c r="K278" s="204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163</v>
      </c>
      <c r="AU278" s="214" t="s">
        <v>87</v>
      </c>
      <c r="AV278" s="13" t="s">
        <v>87</v>
      </c>
      <c r="AW278" s="13" t="s">
        <v>33</v>
      </c>
      <c r="AX278" s="13" t="s">
        <v>77</v>
      </c>
      <c r="AY278" s="214" t="s">
        <v>154</v>
      </c>
    </row>
    <row r="279" spans="1:65" s="14" customFormat="1" ht="11.25">
      <c r="B279" s="225"/>
      <c r="C279" s="226"/>
      <c r="D279" s="205" t="s">
        <v>163</v>
      </c>
      <c r="E279" s="227" t="s">
        <v>1</v>
      </c>
      <c r="F279" s="228" t="s">
        <v>425</v>
      </c>
      <c r="G279" s="226"/>
      <c r="H279" s="227" t="s">
        <v>1</v>
      </c>
      <c r="I279" s="229"/>
      <c r="J279" s="226"/>
      <c r="K279" s="226"/>
      <c r="L279" s="230"/>
      <c r="M279" s="231"/>
      <c r="N279" s="232"/>
      <c r="O279" s="232"/>
      <c r="P279" s="232"/>
      <c r="Q279" s="232"/>
      <c r="R279" s="232"/>
      <c r="S279" s="232"/>
      <c r="T279" s="233"/>
      <c r="AT279" s="234" t="s">
        <v>163</v>
      </c>
      <c r="AU279" s="234" t="s">
        <v>87</v>
      </c>
      <c r="AV279" s="14" t="s">
        <v>8</v>
      </c>
      <c r="AW279" s="14" t="s">
        <v>33</v>
      </c>
      <c r="AX279" s="14" t="s">
        <v>77</v>
      </c>
      <c r="AY279" s="234" t="s">
        <v>154</v>
      </c>
    </row>
    <row r="280" spans="1:65" s="14" customFormat="1" ht="11.25">
      <c r="B280" s="225"/>
      <c r="C280" s="226"/>
      <c r="D280" s="205" t="s">
        <v>163</v>
      </c>
      <c r="E280" s="227" t="s">
        <v>1</v>
      </c>
      <c r="F280" s="228" t="s">
        <v>426</v>
      </c>
      <c r="G280" s="226"/>
      <c r="H280" s="227" t="s">
        <v>1</v>
      </c>
      <c r="I280" s="229"/>
      <c r="J280" s="226"/>
      <c r="K280" s="226"/>
      <c r="L280" s="230"/>
      <c r="M280" s="231"/>
      <c r="N280" s="232"/>
      <c r="O280" s="232"/>
      <c r="P280" s="232"/>
      <c r="Q280" s="232"/>
      <c r="R280" s="232"/>
      <c r="S280" s="232"/>
      <c r="T280" s="233"/>
      <c r="AT280" s="234" t="s">
        <v>163</v>
      </c>
      <c r="AU280" s="234" t="s">
        <v>87</v>
      </c>
      <c r="AV280" s="14" t="s">
        <v>8</v>
      </c>
      <c r="AW280" s="14" t="s">
        <v>33</v>
      </c>
      <c r="AX280" s="14" t="s">
        <v>77</v>
      </c>
      <c r="AY280" s="234" t="s">
        <v>154</v>
      </c>
    </row>
    <row r="281" spans="1:65" s="13" customFormat="1" ht="11.25">
      <c r="B281" s="203"/>
      <c r="C281" s="204"/>
      <c r="D281" s="205" t="s">
        <v>163</v>
      </c>
      <c r="E281" s="206" t="s">
        <v>1</v>
      </c>
      <c r="F281" s="207" t="s">
        <v>427</v>
      </c>
      <c r="G281" s="204"/>
      <c r="H281" s="208">
        <v>48.96</v>
      </c>
      <c r="I281" s="209"/>
      <c r="J281" s="204"/>
      <c r="K281" s="204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163</v>
      </c>
      <c r="AU281" s="214" t="s">
        <v>87</v>
      </c>
      <c r="AV281" s="13" t="s">
        <v>87</v>
      </c>
      <c r="AW281" s="13" t="s">
        <v>33</v>
      </c>
      <c r="AX281" s="13" t="s">
        <v>77</v>
      </c>
      <c r="AY281" s="214" t="s">
        <v>154</v>
      </c>
    </row>
    <row r="282" spans="1:65" s="14" customFormat="1" ht="11.25">
      <c r="B282" s="225"/>
      <c r="C282" s="226"/>
      <c r="D282" s="205" t="s">
        <v>163</v>
      </c>
      <c r="E282" s="227" t="s">
        <v>1</v>
      </c>
      <c r="F282" s="228" t="s">
        <v>428</v>
      </c>
      <c r="G282" s="226"/>
      <c r="H282" s="227" t="s">
        <v>1</v>
      </c>
      <c r="I282" s="229"/>
      <c r="J282" s="226"/>
      <c r="K282" s="226"/>
      <c r="L282" s="230"/>
      <c r="M282" s="231"/>
      <c r="N282" s="232"/>
      <c r="O282" s="232"/>
      <c r="P282" s="232"/>
      <c r="Q282" s="232"/>
      <c r="R282" s="232"/>
      <c r="S282" s="232"/>
      <c r="T282" s="233"/>
      <c r="AT282" s="234" t="s">
        <v>163</v>
      </c>
      <c r="AU282" s="234" t="s">
        <v>87</v>
      </c>
      <c r="AV282" s="14" t="s">
        <v>8</v>
      </c>
      <c r="AW282" s="14" t="s">
        <v>33</v>
      </c>
      <c r="AX282" s="14" t="s">
        <v>77</v>
      </c>
      <c r="AY282" s="234" t="s">
        <v>154</v>
      </c>
    </row>
    <row r="283" spans="1:65" s="13" customFormat="1" ht="11.25">
      <c r="B283" s="203"/>
      <c r="C283" s="204"/>
      <c r="D283" s="205" t="s">
        <v>163</v>
      </c>
      <c r="E283" s="206" t="s">
        <v>1</v>
      </c>
      <c r="F283" s="207" t="s">
        <v>429</v>
      </c>
      <c r="G283" s="204"/>
      <c r="H283" s="208">
        <v>165.44</v>
      </c>
      <c r="I283" s="209"/>
      <c r="J283" s="204"/>
      <c r="K283" s="204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163</v>
      </c>
      <c r="AU283" s="214" t="s">
        <v>87</v>
      </c>
      <c r="AV283" s="13" t="s">
        <v>87</v>
      </c>
      <c r="AW283" s="13" t="s">
        <v>33</v>
      </c>
      <c r="AX283" s="13" t="s">
        <v>77</v>
      </c>
      <c r="AY283" s="214" t="s">
        <v>154</v>
      </c>
    </row>
    <row r="284" spans="1:65" s="13" customFormat="1" ht="11.25">
      <c r="B284" s="203"/>
      <c r="C284" s="204"/>
      <c r="D284" s="205" t="s">
        <v>163</v>
      </c>
      <c r="E284" s="206" t="s">
        <v>1</v>
      </c>
      <c r="F284" s="207" t="s">
        <v>430</v>
      </c>
      <c r="G284" s="204"/>
      <c r="H284" s="208">
        <v>331.52</v>
      </c>
      <c r="I284" s="209"/>
      <c r="J284" s="204"/>
      <c r="K284" s="204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163</v>
      </c>
      <c r="AU284" s="214" t="s">
        <v>87</v>
      </c>
      <c r="AV284" s="13" t="s">
        <v>87</v>
      </c>
      <c r="AW284" s="13" t="s">
        <v>33</v>
      </c>
      <c r="AX284" s="13" t="s">
        <v>77</v>
      </c>
      <c r="AY284" s="214" t="s">
        <v>154</v>
      </c>
    </row>
    <row r="285" spans="1:65" s="13" customFormat="1" ht="11.25">
      <c r="B285" s="203"/>
      <c r="C285" s="204"/>
      <c r="D285" s="205" t="s">
        <v>163</v>
      </c>
      <c r="E285" s="206" t="s">
        <v>1</v>
      </c>
      <c r="F285" s="207" t="s">
        <v>431</v>
      </c>
      <c r="G285" s="204"/>
      <c r="H285" s="208">
        <v>91.6</v>
      </c>
      <c r="I285" s="209"/>
      <c r="J285" s="204"/>
      <c r="K285" s="204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163</v>
      </c>
      <c r="AU285" s="214" t="s">
        <v>87</v>
      </c>
      <c r="AV285" s="13" t="s">
        <v>87</v>
      </c>
      <c r="AW285" s="13" t="s">
        <v>33</v>
      </c>
      <c r="AX285" s="13" t="s">
        <v>77</v>
      </c>
      <c r="AY285" s="214" t="s">
        <v>154</v>
      </c>
    </row>
    <row r="286" spans="1:65" s="13" customFormat="1" ht="11.25">
      <c r="B286" s="203"/>
      <c r="C286" s="204"/>
      <c r="D286" s="205" t="s">
        <v>163</v>
      </c>
      <c r="E286" s="206" t="s">
        <v>1</v>
      </c>
      <c r="F286" s="207" t="s">
        <v>432</v>
      </c>
      <c r="G286" s="204"/>
      <c r="H286" s="208">
        <v>26.88</v>
      </c>
      <c r="I286" s="209"/>
      <c r="J286" s="204"/>
      <c r="K286" s="204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163</v>
      </c>
      <c r="AU286" s="214" t="s">
        <v>87</v>
      </c>
      <c r="AV286" s="13" t="s">
        <v>87</v>
      </c>
      <c r="AW286" s="13" t="s">
        <v>33</v>
      </c>
      <c r="AX286" s="13" t="s">
        <v>77</v>
      </c>
      <c r="AY286" s="214" t="s">
        <v>154</v>
      </c>
    </row>
    <row r="287" spans="1:65" s="13" customFormat="1" ht="11.25">
      <c r="B287" s="203"/>
      <c r="C287" s="204"/>
      <c r="D287" s="205" t="s">
        <v>163</v>
      </c>
      <c r="E287" s="206" t="s">
        <v>1</v>
      </c>
      <c r="F287" s="207" t="s">
        <v>433</v>
      </c>
      <c r="G287" s="204"/>
      <c r="H287" s="208">
        <v>6.18</v>
      </c>
      <c r="I287" s="209"/>
      <c r="J287" s="204"/>
      <c r="K287" s="204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163</v>
      </c>
      <c r="AU287" s="214" t="s">
        <v>87</v>
      </c>
      <c r="AV287" s="13" t="s">
        <v>87</v>
      </c>
      <c r="AW287" s="13" t="s">
        <v>33</v>
      </c>
      <c r="AX287" s="13" t="s">
        <v>77</v>
      </c>
      <c r="AY287" s="214" t="s">
        <v>154</v>
      </c>
    </row>
    <row r="288" spans="1:65" s="2" customFormat="1" ht="16.5" customHeight="1">
      <c r="A288" s="33"/>
      <c r="B288" s="34"/>
      <c r="C288" s="215" t="s">
        <v>436</v>
      </c>
      <c r="D288" s="215" t="s">
        <v>270</v>
      </c>
      <c r="E288" s="216" t="s">
        <v>437</v>
      </c>
      <c r="F288" s="217" t="s">
        <v>438</v>
      </c>
      <c r="G288" s="218" t="s">
        <v>224</v>
      </c>
      <c r="H288" s="219">
        <v>253.792</v>
      </c>
      <c r="I288" s="220"/>
      <c r="J288" s="221">
        <f>ROUND(I288*H288,0)</f>
        <v>0</v>
      </c>
      <c r="K288" s="217" t="s">
        <v>160</v>
      </c>
      <c r="L288" s="222"/>
      <c r="M288" s="223" t="s">
        <v>1</v>
      </c>
      <c r="N288" s="224" t="s">
        <v>43</v>
      </c>
      <c r="O288" s="70"/>
      <c r="P288" s="199">
        <f>O288*H288</f>
        <v>0</v>
      </c>
      <c r="Q288" s="199">
        <v>1.2E-4</v>
      </c>
      <c r="R288" s="199">
        <f>Q288*H288</f>
        <v>3.0455040000000003E-2</v>
      </c>
      <c r="S288" s="199">
        <v>0</v>
      </c>
      <c r="T288" s="200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1" t="s">
        <v>195</v>
      </c>
      <c r="AT288" s="201" t="s">
        <v>270</v>
      </c>
      <c r="AU288" s="201" t="s">
        <v>87</v>
      </c>
      <c r="AY288" s="16" t="s">
        <v>154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6" t="s">
        <v>87</v>
      </c>
      <c r="BK288" s="202">
        <f>ROUND(I288*H288,0)</f>
        <v>0</v>
      </c>
      <c r="BL288" s="16" t="s">
        <v>161</v>
      </c>
      <c r="BM288" s="201" t="s">
        <v>439</v>
      </c>
    </row>
    <row r="289" spans="1:65" s="13" customFormat="1" ht="11.25">
      <c r="B289" s="203"/>
      <c r="C289" s="204"/>
      <c r="D289" s="205" t="s">
        <v>163</v>
      </c>
      <c r="E289" s="206" t="s">
        <v>1</v>
      </c>
      <c r="F289" s="207" t="s">
        <v>1456</v>
      </c>
      <c r="G289" s="204"/>
      <c r="H289" s="208">
        <v>253.792</v>
      </c>
      <c r="I289" s="209"/>
      <c r="J289" s="204"/>
      <c r="K289" s="204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163</v>
      </c>
      <c r="AU289" s="214" t="s">
        <v>87</v>
      </c>
      <c r="AV289" s="13" t="s">
        <v>87</v>
      </c>
      <c r="AW289" s="13" t="s">
        <v>33</v>
      </c>
      <c r="AX289" s="13" t="s">
        <v>77</v>
      </c>
      <c r="AY289" s="214" t="s">
        <v>154</v>
      </c>
    </row>
    <row r="290" spans="1:65" s="2" customFormat="1" ht="16.5" customHeight="1">
      <c r="A290" s="33"/>
      <c r="B290" s="34"/>
      <c r="C290" s="215" t="s">
        <v>441</v>
      </c>
      <c r="D290" s="215" t="s">
        <v>270</v>
      </c>
      <c r="E290" s="216" t="s">
        <v>442</v>
      </c>
      <c r="F290" s="217" t="s">
        <v>443</v>
      </c>
      <c r="G290" s="218" t="s">
        <v>224</v>
      </c>
      <c r="H290" s="219">
        <v>683.78200000000004</v>
      </c>
      <c r="I290" s="220"/>
      <c r="J290" s="221">
        <f>ROUND(I290*H290,0)</f>
        <v>0</v>
      </c>
      <c r="K290" s="217" t="s">
        <v>160</v>
      </c>
      <c r="L290" s="222"/>
      <c r="M290" s="223" t="s">
        <v>1</v>
      </c>
      <c r="N290" s="224" t="s">
        <v>43</v>
      </c>
      <c r="O290" s="70"/>
      <c r="P290" s="199">
        <f>O290*H290</f>
        <v>0</v>
      </c>
      <c r="Q290" s="199">
        <v>4.0000000000000003E-5</v>
      </c>
      <c r="R290" s="199">
        <f>Q290*H290</f>
        <v>2.7351280000000002E-2</v>
      </c>
      <c r="S290" s="199">
        <v>0</v>
      </c>
      <c r="T290" s="200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1" t="s">
        <v>195</v>
      </c>
      <c r="AT290" s="201" t="s">
        <v>270</v>
      </c>
      <c r="AU290" s="201" t="s">
        <v>87</v>
      </c>
      <c r="AY290" s="16" t="s">
        <v>154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6" t="s">
        <v>87</v>
      </c>
      <c r="BK290" s="202">
        <f>ROUND(I290*H290,0)</f>
        <v>0</v>
      </c>
      <c r="BL290" s="16" t="s">
        <v>161</v>
      </c>
      <c r="BM290" s="201" t="s">
        <v>444</v>
      </c>
    </row>
    <row r="291" spans="1:65" s="13" customFormat="1" ht="11.25">
      <c r="B291" s="203"/>
      <c r="C291" s="204"/>
      <c r="D291" s="205" t="s">
        <v>163</v>
      </c>
      <c r="E291" s="206" t="s">
        <v>1</v>
      </c>
      <c r="F291" s="207" t="s">
        <v>445</v>
      </c>
      <c r="G291" s="204"/>
      <c r="H291" s="208">
        <v>683.78200000000004</v>
      </c>
      <c r="I291" s="209"/>
      <c r="J291" s="204"/>
      <c r="K291" s="204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163</v>
      </c>
      <c r="AU291" s="214" t="s">
        <v>87</v>
      </c>
      <c r="AV291" s="13" t="s">
        <v>87</v>
      </c>
      <c r="AW291" s="13" t="s">
        <v>33</v>
      </c>
      <c r="AX291" s="13" t="s">
        <v>77</v>
      </c>
      <c r="AY291" s="214" t="s">
        <v>154</v>
      </c>
    </row>
    <row r="292" spans="1:65" s="2" customFormat="1" ht="16.5" customHeight="1">
      <c r="A292" s="33"/>
      <c r="B292" s="34"/>
      <c r="C292" s="215" t="s">
        <v>446</v>
      </c>
      <c r="D292" s="215" t="s">
        <v>270</v>
      </c>
      <c r="E292" s="216" t="s">
        <v>447</v>
      </c>
      <c r="F292" s="217" t="s">
        <v>448</v>
      </c>
      <c r="G292" s="218" t="s">
        <v>224</v>
      </c>
      <c r="H292" s="219">
        <v>53.856000000000002</v>
      </c>
      <c r="I292" s="220"/>
      <c r="J292" s="221">
        <f>ROUND(I292*H292,0)</f>
        <v>0</v>
      </c>
      <c r="K292" s="217" t="s">
        <v>160</v>
      </c>
      <c r="L292" s="222"/>
      <c r="M292" s="223" t="s">
        <v>1</v>
      </c>
      <c r="N292" s="224" t="s">
        <v>43</v>
      </c>
      <c r="O292" s="70"/>
      <c r="P292" s="199">
        <f>O292*H292</f>
        <v>0</v>
      </c>
      <c r="Q292" s="199">
        <v>2.9999999999999997E-4</v>
      </c>
      <c r="R292" s="199">
        <f>Q292*H292</f>
        <v>1.6156799999999999E-2</v>
      </c>
      <c r="S292" s="199">
        <v>0</v>
      </c>
      <c r="T292" s="200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1" t="s">
        <v>195</v>
      </c>
      <c r="AT292" s="201" t="s">
        <v>270</v>
      </c>
      <c r="AU292" s="201" t="s">
        <v>87</v>
      </c>
      <c r="AY292" s="16" t="s">
        <v>154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6" t="s">
        <v>87</v>
      </c>
      <c r="BK292" s="202">
        <f>ROUND(I292*H292,0)</f>
        <v>0</v>
      </c>
      <c r="BL292" s="16" t="s">
        <v>161</v>
      </c>
      <c r="BM292" s="201" t="s">
        <v>449</v>
      </c>
    </row>
    <row r="293" spans="1:65" s="13" customFormat="1" ht="11.25">
      <c r="B293" s="203"/>
      <c r="C293" s="204"/>
      <c r="D293" s="205" t="s">
        <v>163</v>
      </c>
      <c r="E293" s="206" t="s">
        <v>1</v>
      </c>
      <c r="F293" s="207" t="s">
        <v>450</v>
      </c>
      <c r="G293" s="204"/>
      <c r="H293" s="208">
        <v>53.856000000000002</v>
      </c>
      <c r="I293" s="209"/>
      <c r="J293" s="204"/>
      <c r="K293" s="204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163</v>
      </c>
      <c r="AU293" s="214" t="s">
        <v>87</v>
      </c>
      <c r="AV293" s="13" t="s">
        <v>87</v>
      </c>
      <c r="AW293" s="13" t="s">
        <v>33</v>
      </c>
      <c r="AX293" s="13" t="s">
        <v>77</v>
      </c>
      <c r="AY293" s="214" t="s">
        <v>154</v>
      </c>
    </row>
    <row r="294" spans="1:65" s="2" customFormat="1" ht="16.5" customHeight="1">
      <c r="A294" s="33"/>
      <c r="B294" s="34"/>
      <c r="C294" s="190" t="s">
        <v>451</v>
      </c>
      <c r="D294" s="190" t="s">
        <v>156</v>
      </c>
      <c r="E294" s="191" t="s">
        <v>457</v>
      </c>
      <c r="F294" s="192" t="s">
        <v>458</v>
      </c>
      <c r="G294" s="193" t="s">
        <v>198</v>
      </c>
      <c r="H294" s="194">
        <v>17.247</v>
      </c>
      <c r="I294" s="195"/>
      <c r="J294" s="196">
        <f>ROUND(I294*H294,0)</f>
        <v>0</v>
      </c>
      <c r="K294" s="192" t="s">
        <v>160</v>
      </c>
      <c r="L294" s="38"/>
      <c r="M294" s="197" t="s">
        <v>1</v>
      </c>
      <c r="N294" s="198" t="s">
        <v>43</v>
      </c>
      <c r="O294" s="70"/>
      <c r="P294" s="199">
        <f>O294*H294</f>
        <v>0</v>
      </c>
      <c r="Q294" s="199">
        <v>2.3630000000000002E-2</v>
      </c>
      <c r="R294" s="199">
        <f>Q294*H294</f>
        <v>0.40754661000000003</v>
      </c>
      <c r="S294" s="199">
        <v>0</v>
      </c>
      <c r="T294" s="20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1" t="s">
        <v>161</v>
      </c>
      <c r="AT294" s="201" t="s">
        <v>156</v>
      </c>
      <c r="AU294" s="201" t="s">
        <v>87</v>
      </c>
      <c r="AY294" s="16" t="s">
        <v>154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6" t="s">
        <v>87</v>
      </c>
      <c r="BK294" s="202">
        <f>ROUND(I294*H294,0)</f>
        <v>0</v>
      </c>
      <c r="BL294" s="16" t="s">
        <v>161</v>
      </c>
      <c r="BM294" s="201" t="s">
        <v>459</v>
      </c>
    </row>
    <row r="295" spans="1:65" s="13" customFormat="1" ht="11.25">
      <c r="B295" s="203"/>
      <c r="C295" s="204"/>
      <c r="D295" s="205" t="s">
        <v>163</v>
      </c>
      <c r="E295" s="206" t="s">
        <v>1</v>
      </c>
      <c r="F295" s="207" t="s">
        <v>460</v>
      </c>
      <c r="G295" s="204"/>
      <c r="H295" s="208">
        <v>17.247</v>
      </c>
      <c r="I295" s="209"/>
      <c r="J295" s="204"/>
      <c r="K295" s="204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163</v>
      </c>
      <c r="AU295" s="214" t="s">
        <v>87</v>
      </c>
      <c r="AV295" s="13" t="s">
        <v>87</v>
      </c>
      <c r="AW295" s="13" t="s">
        <v>33</v>
      </c>
      <c r="AX295" s="13" t="s">
        <v>77</v>
      </c>
      <c r="AY295" s="214" t="s">
        <v>154</v>
      </c>
    </row>
    <row r="296" spans="1:65" s="2" customFormat="1" ht="16.5" customHeight="1">
      <c r="A296" s="33"/>
      <c r="B296" s="34"/>
      <c r="C296" s="190" t="s">
        <v>456</v>
      </c>
      <c r="D296" s="190" t="s">
        <v>156</v>
      </c>
      <c r="E296" s="191" t="s">
        <v>462</v>
      </c>
      <c r="F296" s="192" t="s">
        <v>463</v>
      </c>
      <c r="G296" s="193" t="s">
        <v>198</v>
      </c>
      <c r="H296" s="194">
        <v>1746.5129999999999</v>
      </c>
      <c r="I296" s="195"/>
      <c r="J296" s="196">
        <f>ROUND(I296*H296,0)</f>
        <v>0</v>
      </c>
      <c r="K296" s="192" t="s">
        <v>160</v>
      </c>
      <c r="L296" s="38"/>
      <c r="M296" s="197" t="s">
        <v>1</v>
      </c>
      <c r="N296" s="198" t="s">
        <v>43</v>
      </c>
      <c r="O296" s="70"/>
      <c r="P296" s="199">
        <f>O296*H296</f>
        <v>0</v>
      </c>
      <c r="Q296" s="199">
        <v>4.8599999999999997E-3</v>
      </c>
      <c r="R296" s="199">
        <f>Q296*H296</f>
        <v>8.4880531799999996</v>
      </c>
      <c r="S296" s="199">
        <v>0</v>
      </c>
      <c r="T296" s="200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1" t="s">
        <v>161</v>
      </c>
      <c r="AT296" s="201" t="s">
        <v>156</v>
      </c>
      <c r="AU296" s="201" t="s">
        <v>87</v>
      </c>
      <c r="AY296" s="16" t="s">
        <v>154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6" t="s">
        <v>87</v>
      </c>
      <c r="BK296" s="202">
        <f>ROUND(I296*H296,0)</f>
        <v>0</v>
      </c>
      <c r="BL296" s="16" t="s">
        <v>161</v>
      </c>
      <c r="BM296" s="201" t="s">
        <v>464</v>
      </c>
    </row>
    <row r="297" spans="1:65" s="13" customFormat="1" ht="11.25">
      <c r="B297" s="203"/>
      <c r="C297" s="204"/>
      <c r="D297" s="205" t="s">
        <v>163</v>
      </c>
      <c r="E297" s="206" t="s">
        <v>1</v>
      </c>
      <c r="F297" s="207" t="s">
        <v>1443</v>
      </c>
      <c r="G297" s="204"/>
      <c r="H297" s="208">
        <v>278.05799999999999</v>
      </c>
      <c r="I297" s="209"/>
      <c r="J297" s="204"/>
      <c r="K297" s="204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163</v>
      </c>
      <c r="AU297" s="214" t="s">
        <v>87</v>
      </c>
      <c r="AV297" s="13" t="s">
        <v>87</v>
      </c>
      <c r="AW297" s="13" t="s">
        <v>33</v>
      </c>
      <c r="AX297" s="13" t="s">
        <v>77</v>
      </c>
      <c r="AY297" s="214" t="s">
        <v>154</v>
      </c>
    </row>
    <row r="298" spans="1:65" s="13" customFormat="1" ht="11.25">
      <c r="B298" s="203"/>
      <c r="C298" s="204"/>
      <c r="D298" s="205" t="s">
        <v>163</v>
      </c>
      <c r="E298" s="206" t="s">
        <v>1</v>
      </c>
      <c r="F298" s="207" t="s">
        <v>292</v>
      </c>
      <c r="G298" s="204"/>
      <c r="H298" s="208">
        <v>-2.121</v>
      </c>
      <c r="I298" s="209"/>
      <c r="J298" s="204"/>
      <c r="K298" s="204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163</v>
      </c>
      <c r="AU298" s="214" t="s">
        <v>87</v>
      </c>
      <c r="AV298" s="13" t="s">
        <v>87</v>
      </c>
      <c r="AW298" s="13" t="s">
        <v>33</v>
      </c>
      <c r="AX298" s="13" t="s">
        <v>77</v>
      </c>
      <c r="AY298" s="214" t="s">
        <v>154</v>
      </c>
    </row>
    <row r="299" spans="1:65" s="13" customFormat="1" ht="11.25">
      <c r="B299" s="203"/>
      <c r="C299" s="204"/>
      <c r="D299" s="205" t="s">
        <v>163</v>
      </c>
      <c r="E299" s="206" t="s">
        <v>1</v>
      </c>
      <c r="F299" s="207" t="s">
        <v>293</v>
      </c>
      <c r="G299" s="204"/>
      <c r="H299" s="208">
        <v>-22.32</v>
      </c>
      <c r="I299" s="209"/>
      <c r="J299" s="204"/>
      <c r="K299" s="204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163</v>
      </c>
      <c r="AU299" s="214" t="s">
        <v>87</v>
      </c>
      <c r="AV299" s="13" t="s">
        <v>87</v>
      </c>
      <c r="AW299" s="13" t="s">
        <v>33</v>
      </c>
      <c r="AX299" s="13" t="s">
        <v>77</v>
      </c>
      <c r="AY299" s="214" t="s">
        <v>154</v>
      </c>
    </row>
    <row r="300" spans="1:65" s="13" customFormat="1" ht="11.25">
      <c r="B300" s="203"/>
      <c r="C300" s="204"/>
      <c r="D300" s="205" t="s">
        <v>163</v>
      </c>
      <c r="E300" s="206" t="s">
        <v>1</v>
      </c>
      <c r="F300" s="207" t="s">
        <v>294</v>
      </c>
      <c r="G300" s="204"/>
      <c r="H300" s="208">
        <v>17.055</v>
      </c>
      <c r="I300" s="209"/>
      <c r="J300" s="204"/>
      <c r="K300" s="204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163</v>
      </c>
      <c r="AU300" s="214" t="s">
        <v>87</v>
      </c>
      <c r="AV300" s="13" t="s">
        <v>87</v>
      </c>
      <c r="AW300" s="13" t="s">
        <v>33</v>
      </c>
      <c r="AX300" s="13" t="s">
        <v>77</v>
      </c>
      <c r="AY300" s="214" t="s">
        <v>154</v>
      </c>
    </row>
    <row r="301" spans="1:65" s="13" customFormat="1" ht="11.25">
      <c r="B301" s="203"/>
      <c r="C301" s="204"/>
      <c r="D301" s="205" t="s">
        <v>163</v>
      </c>
      <c r="E301" s="206" t="s">
        <v>1</v>
      </c>
      <c r="F301" s="207" t="s">
        <v>1457</v>
      </c>
      <c r="G301" s="204"/>
      <c r="H301" s="208">
        <v>1524.557</v>
      </c>
      <c r="I301" s="209"/>
      <c r="J301" s="204"/>
      <c r="K301" s="204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163</v>
      </c>
      <c r="AU301" s="214" t="s">
        <v>87</v>
      </c>
      <c r="AV301" s="13" t="s">
        <v>87</v>
      </c>
      <c r="AW301" s="13" t="s">
        <v>33</v>
      </c>
      <c r="AX301" s="13" t="s">
        <v>77</v>
      </c>
      <c r="AY301" s="214" t="s">
        <v>154</v>
      </c>
    </row>
    <row r="302" spans="1:65" s="13" customFormat="1" ht="11.25">
      <c r="B302" s="203"/>
      <c r="C302" s="204"/>
      <c r="D302" s="205" t="s">
        <v>163</v>
      </c>
      <c r="E302" s="206" t="s">
        <v>1</v>
      </c>
      <c r="F302" s="207" t="s">
        <v>331</v>
      </c>
      <c r="G302" s="204"/>
      <c r="H302" s="208">
        <v>-136.10900000000001</v>
      </c>
      <c r="I302" s="209"/>
      <c r="J302" s="204"/>
      <c r="K302" s="204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163</v>
      </c>
      <c r="AU302" s="214" t="s">
        <v>87</v>
      </c>
      <c r="AV302" s="13" t="s">
        <v>87</v>
      </c>
      <c r="AW302" s="13" t="s">
        <v>33</v>
      </c>
      <c r="AX302" s="13" t="s">
        <v>77</v>
      </c>
      <c r="AY302" s="214" t="s">
        <v>154</v>
      </c>
    </row>
    <row r="303" spans="1:65" s="14" customFormat="1" ht="11.25">
      <c r="B303" s="225"/>
      <c r="C303" s="226"/>
      <c r="D303" s="205" t="s">
        <v>163</v>
      </c>
      <c r="E303" s="227" t="s">
        <v>1</v>
      </c>
      <c r="F303" s="228" t="s">
        <v>332</v>
      </c>
      <c r="G303" s="226"/>
      <c r="H303" s="227" t="s">
        <v>1</v>
      </c>
      <c r="I303" s="229"/>
      <c r="J303" s="226"/>
      <c r="K303" s="226"/>
      <c r="L303" s="230"/>
      <c r="M303" s="231"/>
      <c r="N303" s="232"/>
      <c r="O303" s="232"/>
      <c r="P303" s="232"/>
      <c r="Q303" s="232"/>
      <c r="R303" s="232"/>
      <c r="S303" s="232"/>
      <c r="T303" s="233"/>
      <c r="AT303" s="234" t="s">
        <v>163</v>
      </c>
      <c r="AU303" s="234" t="s">
        <v>87</v>
      </c>
      <c r="AV303" s="14" t="s">
        <v>8</v>
      </c>
      <c r="AW303" s="14" t="s">
        <v>33</v>
      </c>
      <c r="AX303" s="14" t="s">
        <v>77</v>
      </c>
      <c r="AY303" s="234" t="s">
        <v>154</v>
      </c>
    </row>
    <row r="304" spans="1:65" s="13" customFormat="1" ht="11.25">
      <c r="B304" s="203"/>
      <c r="C304" s="204"/>
      <c r="D304" s="205" t="s">
        <v>163</v>
      </c>
      <c r="E304" s="206" t="s">
        <v>1</v>
      </c>
      <c r="F304" s="207" t="s">
        <v>466</v>
      </c>
      <c r="G304" s="204"/>
      <c r="H304" s="208">
        <v>-215.04</v>
      </c>
      <c r="I304" s="209"/>
      <c r="J304" s="204"/>
      <c r="K304" s="204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163</v>
      </c>
      <c r="AU304" s="214" t="s">
        <v>87</v>
      </c>
      <c r="AV304" s="13" t="s">
        <v>87</v>
      </c>
      <c r="AW304" s="13" t="s">
        <v>33</v>
      </c>
      <c r="AX304" s="13" t="s">
        <v>77</v>
      </c>
      <c r="AY304" s="214" t="s">
        <v>154</v>
      </c>
    </row>
    <row r="305" spans="1:65" s="13" customFormat="1" ht="11.25">
      <c r="B305" s="203"/>
      <c r="C305" s="204"/>
      <c r="D305" s="205" t="s">
        <v>163</v>
      </c>
      <c r="E305" s="206" t="s">
        <v>1</v>
      </c>
      <c r="F305" s="207" t="s">
        <v>1458</v>
      </c>
      <c r="G305" s="204"/>
      <c r="H305" s="208">
        <v>-48</v>
      </c>
      <c r="I305" s="209"/>
      <c r="J305" s="204"/>
      <c r="K305" s="204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163</v>
      </c>
      <c r="AU305" s="214" t="s">
        <v>87</v>
      </c>
      <c r="AV305" s="13" t="s">
        <v>87</v>
      </c>
      <c r="AW305" s="13" t="s">
        <v>33</v>
      </c>
      <c r="AX305" s="13" t="s">
        <v>77</v>
      </c>
      <c r="AY305" s="214" t="s">
        <v>154</v>
      </c>
    </row>
    <row r="306" spans="1:65" s="13" customFormat="1" ht="11.25">
      <c r="B306" s="203"/>
      <c r="C306" s="204"/>
      <c r="D306" s="205" t="s">
        <v>163</v>
      </c>
      <c r="E306" s="206" t="s">
        <v>1</v>
      </c>
      <c r="F306" s="207" t="s">
        <v>468</v>
      </c>
      <c r="G306" s="204"/>
      <c r="H306" s="208">
        <v>-13.95</v>
      </c>
      <c r="I306" s="209"/>
      <c r="J306" s="204"/>
      <c r="K306" s="204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163</v>
      </c>
      <c r="AU306" s="214" t="s">
        <v>87</v>
      </c>
      <c r="AV306" s="13" t="s">
        <v>87</v>
      </c>
      <c r="AW306" s="13" t="s">
        <v>33</v>
      </c>
      <c r="AX306" s="13" t="s">
        <v>77</v>
      </c>
      <c r="AY306" s="214" t="s">
        <v>154</v>
      </c>
    </row>
    <row r="307" spans="1:65" s="13" customFormat="1" ht="11.25">
      <c r="B307" s="203"/>
      <c r="C307" s="204"/>
      <c r="D307" s="205" t="s">
        <v>163</v>
      </c>
      <c r="E307" s="206" t="s">
        <v>1</v>
      </c>
      <c r="F307" s="207" t="s">
        <v>469</v>
      </c>
      <c r="G307" s="204"/>
      <c r="H307" s="208">
        <v>-2.2469999999999999</v>
      </c>
      <c r="I307" s="209"/>
      <c r="J307" s="204"/>
      <c r="K307" s="204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163</v>
      </c>
      <c r="AU307" s="214" t="s">
        <v>87</v>
      </c>
      <c r="AV307" s="13" t="s">
        <v>87</v>
      </c>
      <c r="AW307" s="13" t="s">
        <v>33</v>
      </c>
      <c r="AX307" s="13" t="s">
        <v>77</v>
      </c>
      <c r="AY307" s="214" t="s">
        <v>154</v>
      </c>
    </row>
    <row r="308" spans="1:65" s="13" customFormat="1" ht="11.25">
      <c r="B308" s="203"/>
      <c r="C308" s="204"/>
      <c r="D308" s="205" t="s">
        <v>163</v>
      </c>
      <c r="E308" s="206" t="s">
        <v>1</v>
      </c>
      <c r="F308" s="207" t="s">
        <v>304</v>
      </c>
      <c r="G308" s="204"/>
      <c r="H308" s="208">
        <v>13.218999999999999</v>
      </c>
      <c r="I308" s="209"/>
      <c r="J308" s="204"/>
      <c r="K308" s="204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163</v>
      </c>
      <c r="AU308" s="214" t="s">
        <v>87</v>
      </c>
      <c r="AV308" s="13" t="s">
        <v>87</v>
      </c>
      <c r="AW308" s="13" t="s">
        <v>33</v>
      </c>
      <c r="AX308" s="13" t="s">
        <v>77</v>
      </c>
      <c r="AY308" s="214" t="s">
        <v>154</v>
      </c>
    </row>
    <row r="309" spans="1:65" s="13" customFormat="1" ht="11.25">
      <c r="B309" s="203"/>
      <c r="C309" s="204"/>
      <c r="D309" s="205" t="s">
        <v>163</v>
      </c>
      <c r="E309" s="206" t="s">
        <v>1</v>
      </c>
      <c r="F309" s="207" t="s">
        <v>315</v>
      </c>
      <c r="G309" s="204"/>
      <c r="H309" s="208">
        <v>51.985999999999997</v>
      </c>
      <c r="I309" s="209"/>
      <c r="J309" s="204"/>
      <c r="K309" s="204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163</v>
      </c>
      <c r="AU309" s="214" t="s">
        <v>87</v>
      </c>
      <c r="AV309" s="13" t="s">
        <v>87</v>
      </c>
      <c r="AW309" s="13" t="s">
        <v>33</v>
      </c>
      <c r="AX309" s="13" t="s">
        <v>77</v>
      </c>
      <c r="AY309" s="214" t="s">
        <v>154</v>
      </c>
    </row>
    <row r="310" spans="1:65" s="13" customFormat="1" ht="11.25">
      <c r="B310" s="203"/>
      <c r="C310" s="204"/>
      <c r="D310" s="205" t="s">
        <v>163</v>
      </c>
      <c r="E310" s="206" t="s">
        <v>1</v>
      </c>
      <c r="F310" s="207" t="s">
        <v>316</v>
      </c>
      <c r="G310" s="204"/>
      <c r="H310" s="208">
        <v>46.753999999999998</v>
      </c>
      <c r="I310" s="209"/>
      <c r="J310" s="204"/>
      <c r="K310" s="204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163</v>
      </c>
      <c r="AU310" s="214" t="s">
        <v>87</v>
      </c>
      <c r="AV310" s="13" t="s">
        <v>87</v>
      </c>
      <c r="AW310" s="13" t="s">
        <v>33</v>
      </c>
      <c r="AX310" s="13" t="s">
        <v>77</v>
      </c>
      <c r="AY310" s="214" t="s">
        <v>154</v>
      </c>
    </row>
    <row r="311" spans="1:65" s="13" customFormat="1" ht="11.25">
      <c r="B311" s="203"/>
      <c r="C311" s="204"/>
      <c r="D311" s="205" t="s">
        <v>163</v>
      </c>
      <c r="E311" s="206" t="s">
        <v>1</v>
      </c>
      <c r="F311" s="207" t="s">
        <v>317</v>
      </c>
      <c r="G311" s="204"/>
      <c r="H311" s="208">
        <v>46.753999999999998</v>
      </c>
      <c r="I311" s="209"/>
      <c r="J311" s="204"/>
      <c r="K311" s="204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163</v>
      </c>
      <c r="AU311" s="214" t="s">
        <v>87</v>
      </c>
      <c r="AV311" s="13" t="s">
        <v>87</v>
      </c>
      <c r="AW311" s="13" t="s">
        <v>33</v>
      </c>
      <c r="AX311" s="13" t="s">
        <v>77</v>
      </c>
      <c r="AY311" s="214" t="s">
        <v>154</v>
      </c>
    </row>
    <row r="312" spans="1:65" s="14" customFormat="1" ht="11.25">
      <c r="B312" s="225"/>
      <c r="C312" s="226"/>
      <c r="D312" s="205" t="s">
        <v>163</v>
      </c>
      <c r="E312" s="227" t="s">
        <v>1</v>
      </c>
      <c r="F312" s="228" t="s">
        <v>470</v>
      </c>
      <c r="G312" s="226"/>
      <c r="H312" s="227" t="s">
        <v>1</v>
      </c>
      <c r="I312" s="229"/>
      <c r="J312" s="226"/>
      <c r="K312" s="226"/>
      <c r="L312" s="230"/>
      <c r="M312" s="231"/>
      <c r="N312" s="232"/>
      <c r="O312" s="232"/>
      <c r="P312" s="232"/>
      <c r="Q312" s="232"/>
      <c r="R312" s="232"/>
      <c r="S312" s="232"/>
      <c r="T312" s="233"/>
      <c r="AT312" s="234" t="s">
        <v>163</v>
      </c>
      <c r="AU312" s="234" t="s">
        <v>87</v>
      </c>
      <c r="AV312" s="14" t="s">
        <v>8</v>
      </c>
      <c r="AW312" s="14" t="s">
        <v>33</v>
      </c>
      <c r="AX312" s="14" t="s">
        <v>77</v>
      </c>
      <c r="AY312" s="234" t="s">
        <v>154</v>
      </c>
    </row>
    <row r="313" spans="1:65" s="13" customFormat="1" ht="11.25">
      <c r="B313" s="203"/>
      <c r="C313" s="204"/>
      <c r="D313" s="205" t="s">
        <v>163</v>
      </c>
      <c r="E313" s="206" t="s">
        <v>1</v>
      </c>
      <c r="F313" s="207" t="s">
        <v>471</v>
      </c>
      <c r="G313" s="204"/>
      <c r="H313" s="208">
        <v>138.65600000000001</v>
      </c>
      <c r="I313" s="209"/>
      <c r="J313" s="204"/>
      <c r="K313" s="204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163</v>
      </c>
      <c r="AU313" s="214" t="s">
        <v>87</v>
      </c>
      <c r="AV313" s="13" t="s">
        <v>87</v>
      </c>
      <c r="AW313" s="13" t="s">
        <v>33</v>
      </c>
      <c r="AX313" s="13" t="s">
        <v>77</v>
      </c>
      <c r="AY313" s="214" t="s">
        <v>154</v>
      </c>
    </row>
    <row r="314" spans="1:65" s="13" customFormat="1" ht="11.25">
      <c r="B314" s="203"/>
      <c r="C314" s="204"/>
      <c r="D314" s="205" t="s">
        <v>163</v>
      </c>
      <c r="E314" s="206" t="s">
        <v>1</v>
      </c>
      <c r="F314" s="207" t="s">
        <v>472</v>
      </c>
      <c r="G314" s="204"/>
      <c r="H314" s="208">
        <v>50.304000000000002</v>
      </c>
      <c r="I314" s="209"/>
      <c r="J314" s="204"/>
      <c r="K314" s="204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163</v>
      </c>
      <c r="AU314" s="214" t="s">
        <v>87</v>
      </c>
      <c r="AV314" s="13" t="s">
        <v>87</v>
      </c>
      <c r="AW314" s="13" t="s">
        <v>33</v>
      </c>
      <c r="AX314" s="13" t="s">
        <v>77</v>
      </c>
      <c r="AY314" s="214" t="s">
        <v>154</v>
      </c>
    </row>
    <row r="315" spans="1:65" s="13" customFormat="1" ht="11.25">
      <c r="B315" s="203"/>
      <c r="C315" s="204"/>
      <c r="D315" s="205" t="s">
        <v>163</v>
      </c>
      <c r="E315" s="206" t="s">
        <v>1</v>
      </c>
      <c r="F315" s="207" t="s">
        <v>1459</v>
      </c>
      <c r="G315" s="204"/>
      <c r="H315" s="208">
        <v>13.92</v>
      </c>
      <c r="I315" s="209"/>
      <c r="J315" s="204"/>
      <c r="K315" s="204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163</v>
      </c>
      <c r="AU315" s="214" t="s">
        <v>87</v>
      </c>
      <c r="AV315" s="13" t="s">
        <v>87</v>
      </c>
      <c r="AW315" s="13" t="s">
        <v>33</v>
      </c>
      <c r="AX315" s="13" t="s">
        <v>77</v>
      </c>
      <c r="AY315" s="214" t="s">
        <v>154</v>
      </c>
    </row>
    <row r="316" spans="1:65" s="13" customFormat="1" ht="11.25">
      <c r="B316" s="203"/>
      <c r="C316" s="204"/>
      <c r="D316" s="205" t="s">
        <v>163</v>
      </c>
      <c r="E316" s="206" t="s">
        <v>1</v>
      </c>
      <c r="F316" s="207" t="s">
        <v>474</v>
      </c>
      <c r="G316" s="204"/>
      <c r="H316" s="208">
        <v>4.0860000000000003</v>
      </c>
      <c r="I316" s="209"/>
      <c r="J316" s="204"/>
      <c r="K316" s="204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163</v>
      </c>
      <c r="AU316" s="214" t="s">
        <v>87</v>
      </c>
      <c r="AV316" s="13" t="s">
        <v>87</v>
      </c>
      <c r="AW316" s="13" t="s">
        <v>33</v>
      </c>
      <c r="AX316" s="13" t="s">
        <v>77</v>
      </c>
      <c r="AY316" s="214" t="s">
        <v>154</v>
      </c>
    </row>
    <row r="317" spans="1:65" s="13" customFormat="1" ht="11.25">
      <c r="B317" s="203"/>
      <c r="C317" s="204"/>
      <c r="D317" s="205" t="s">
        <v>163</v>
      </c>
      <c r="E317" s="206" t="s">
        <v>1</v>
      </c>
      <c r="F317" s="207" t="s">
        <v>475</v>
      </c>
      <c r="G317" s="204"/>
      <c r="H317" s="208">
        <v>0.95099999999999996</v>
      </c>
      <c r="I317" s="209"/>
      <c r="J317" s="204"/>
      <c r="K317" s="204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163</v>
      </c>
      <c r="AU317" s="214" t="s">
        <v>87</v>
      </c>
      <c r="AV317" s="13" t="s">
        <v>87</v>
      </c>
      <c r="AW317" s="13" t="s">
        <v>33</v>
      </c>
      <c r="AX317" s="13" t="s">
        <v>77</v>
      </c>
      <c r="AY317" s="214" t="s">
        <v>154</v>
      </c>
    </row>
    <row r="318" spans="1:65" s="2" customFormat="1" ht="16.5" customHeight="1">
      <c r="A318" s="33"/>
      <c r="B318" s="34"/>
      <c r="C318" s="190" t="s">
        <v>461</v>
      </c>
      <c r="D318" s="190" t="s">
        <v>156</v>
      </c>
      <c r="E318" s="191" t="s">
        <v>477</v>
      </c>
      <c r="F318" s="192" t="s">
        <v>478</v>
      </c>
      <c r="G318" s="193" t="s">
        <v>198</v>
      </c>
      <c r="H318" s="194">
        <v>274.91399999999999</v>
      </c>
      <c r="I318" s="195"/>
      <c r="J318" s="196">
        <f>ROUND(I318*H318,0)</f>
        <v>0</v>
      </c>
      <c r="K318" s="192" t="s">
        <v>160</v>
      </c>
      <c r="L318" s="38"/>
      <c r="M318" s="197" t="s">
        <v>1</v>
      </c>
      <c r="N318" s="198" t="s">
        <v>43</v>
      </c>
      <c r="O318" s="70"/>
      <c r="P318" s="199">
        <f>O318*H318</f>
        <v>0</v>
      </c>
      <c r="Q318" s="199">
        <v>6.28E-3</v>
      </c>
      <c r="R318" s="199">
        <f>Q318*H318</f>
        <v>1.7264599199999999</v>
      </c>
      <c r="S318" s="199">
        <v>0</v>
      </c>
      <c r="T318" s="200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01" t="s">
        <v>161</v>
      </c>
      <c r="AT318" s="201" t="s">
        <v>156</v>
      </c>
      <c r="AU318" s="201" t="s">
        <v>87</v>
      </c>
      <c r="AY318" s="16" t="s">
        <v>154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16" t="s">
        <v>87</v>
      </c>
      <c r="BK318" s="202">
        <f>ROUND(I318*H318,0)</f>
        <v>0</v>
      </c>
      <c r="BL318" s="16" t="s">
        <v>161</v>
      </c>
      <c r="BM318" s="201" t="s">
        <v>479</v>
      </c>
    </row>
    <row r="319" spans="1:65" s="13" customFormat="1" ht="11.25">
      <c r="B319" s="203"/>
      <c r="C319" s="204"/>
      <c r="D319" s="205" t="s">
        <v>163</v>
      </c>
      <c r="E319" s="206" t="s">
        <v>1</v>
      </c>
      <c r="F319" s="207" t="s">
        <v>1443</v>
      </c>
      <c r="G319" s="204"/>
      <c r="H319" s="208">
        <v>278.05799999999999</v>
      </c>
      <c r="I319" s="209"/>
      <c r="J319" s="204"/>
      <c r="K319" s="204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163</v>
      </c>
      <c r="AU319" s="214" t="s">
        <v>87</v>
      </c>
      <c r="AV319" s="13" t="s">
        <v>87</v>
      </c>
      <c r="AW319" s="13" t="s">
        <v>33</v>
      </c>
      <c r="AX319" s="13" t="s">
        <v>77</v>
      </c>
      <c r="AY319" s="214" t="s">
        <v>154</v>
      </c>
    </row>
    <row r="320" spans="1:65" s="13" customFormat="1" ht="11.25">
      <c r="B320" s="203"/>
      <c r="C320" s="204"/>
      <c r="D320" s="205" t="s">
        <v>163</v>
      </c>
      <c r="E320" s="206" t="s">
        <v>1</v>
      </c>
      <c r="F320" s="207" t="s">
        <v>480</v>
      </c>
      <c r="G320" s="204"/>
      <c r="H320" s="208">
        <v>2.121</v>
      </c>
      <c r="I320" s="209"/>
      <c r="J320" s="204"/>
      <c r="K320" s="204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163</v>
      </c>
      <c r="AU320" s="214" t="s">
        <v>87</v>
      </c>
      <c r="AV320" s="13" t="s">
        <v>87</v>
      </c>
      <c r="AW320" s="13" t="s">
        <v>33</v>
      </c>
      <c r="AX320" s="13" t="s">
        <v>77</v>
      </c>
      <c r="AY320" s="214" t="s">
        <v>154</v>
      </c>
    </row>
    <row r="321" spans="1:65" s="13" customFormat="1" ht="11.25">
      <c r="B321" s="203"/>
      <c r="C321" s="204"/>
      <c r="D321" s="205" t="s">
        <v>163</v>
      </c>
      <c r="E321" s="206" t="s">
        <v>1</v>
      </c>
      <c r="F321" s="207" t="s">
        <v>293</v>
      </c>
      <c r="G321" s="204"/>
      <c r="H321" s="208">
        <v>-22.32</v>
      </c>
      <c r="I321" s="209"/>
      <c r="J321" s="204"/>
      <c r="K321" s="204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163</v>
      </c>
      <c r="AU321" s="214" t="s">
        <v>87</v>
      </c>
      <c r="AV321" s="13" t="s">
        <v>87</v>
      </c>
      <c r="AW321" s="13" t="s">
        <v>33</v>
      </c>
      <c r="AX321" s="13" t="s">
        <v>77</v>
      </c>
      <c r="AY321" s="214" t="s">
        <v>154</v>
      </c>
    </row>
    <row r="322" spans="1:65" s="13" customFormat="1" ht="11.25">
      <c r="B322" s="203"/>
      <c r="C322" s="204"/>
      <c r="D322" s="205" t="s">
        <v>163</v>
      </c>
      <c r="E322" s="206" t="s">
        <v>1</v>
      </c>
      <c r="F322" s="207" t="s">
        <v>294</v>
      </c>
      <c r="G322" s="204"/>
      <c r="H322" s="208">
        <v>17.055</v>
      </c>
      <c r="I322" s="209"/>
      <c r="J322" s="204"/>
      <c r="K322" s="204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163</v>
      </c>
      <c r="AU322" s="214" t="s">
        <v>87</v>
      </c>
      <c r="AV322" s="13" t="s">
        <v>87</v>
      </c>
      <c r="AW322" s="13" t="s">
        <v>33</v>
      </c>
      <c r="AX322" s="13" t="s">
        <v>77</v>
      </c>
      <c r="AY322" s="214" t="s">
        <v>154</v>
      </c>
    </row>
    <row r="323" spans="1:65" s="2" customFormat="1" ht="16.5" customHeight="1">
      <c r="A323" s="33"/>
      <c r="B323" s="34"/>
      <c r="C323" s="190" t="s">
        <v>476</v>
      </c>
      <c r="D323" s="190" t="s">
        <v>156</v>
      </c>
      <c r="E323" s="191" t="s">
        <v>482</v>
      </c>
      <c r="F323" s="192" t="s">
        <v>483</v>
      </c>
      <c r="G323" s="193" t="s">
        <v>198</v>
      </c>
      <c r="H323" s="194">
        <v>1447.9939999999999</v>
      </c>
      <c r="I323" s="195"/>
      <c r="J323" s="196">
        <f>ROUND(I323*H323,0)</f>
        <v>0</v>
      </c>
      <c r="K323" s="192" t="s">
        <v>160</v>
      </c>
      <c r="L323" s="38"/>
      <c r="M323" s="197" t="s">
        <v>1</v>
      </c>
      <c r="N323" s="198" t="s">
        <v>43</v>
      </c>
      <c r="O323" s="70"/>
      <c r="P323" s="199">
        <f>O323*H323</f>
        <v>0</v>
      </c>
      <c r="Q323" s="199">
        <v>3.48E-3</v>
      </c>
      <c r="R323" s="199">
        <f>Q323*H323</f>
        <v>5.0390191199999999</v>
      </c>
      <c r="S323" s="199">
        <v>0</v>
      </c>
      <c r="T323" s="200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01" t="s">
        <v>161</v>
      </c>
      <c r="AT323" s="201" t="s">
        <v>156</v>
      </c>
      <c r="AU323" s="201" t="s">
        <v>87</v>
      </c>
      <c r="AY323" s="16" t="s">
        <v>154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6" t="s">
        <v>87</v>
      </c>
      <c r="BK323" s="202">
        <f>ROUND(I323*H323,0)</f>
        <v>0</v>
      </c>
      <c r="BL323" s="16" t="s">
        <v>161</v>
      </c>
      <c r="BM323" s="201" t="s">
        <v>484</v>
      </c>
    </row>
    <row r="324" spans="1:65" s="13" customFormat="1" ht="11.25">
      <c r="B324" s="203"/>
      <c r="C324" s="204"/>
      <c r="D324" s="205" t="s">
        <v>163</v>
      </c>
      <c r="E324" s="206" t="s">
        <v>1</v>
      </c>
      <c r="F324" s="207" t="s">
        <v>1460</v>
      </c>
      <c r="G324" s="204"/>
      <c r="H324" s="208">
        <v>1531.546</v>
      </c>
      <c r="I324" s="209"/>
      <c r="J324" s="204"/>
      <c r="K324" s="204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163</v>
      </c>
      <c r="AU324" s="214" t="s">
        <v>87</v>
      </c>
      <c r="AV324" s="13" t="s">
        <v>87</v>
      </c>
      <c r="AW324" s="13" t="s">
        <v>33</v>
      </c>
      <c r="AX324" s="13" t="s">
        <v>77</v>
      </c>
      <c r="AY324" s="214" t="s">
        <v>154</v>
      </c>
    </row>
    <row r="325" spans="1:65" s="13" customFormat="1" ht="11.25">
      <c r="B325" s="203"/>
      <c r="C325" s="204"/>
      <c r="D325" s="205" t="s">
        <v>163</v>
      </c>
      <c r="E325" s="206" t="s">
        <v>1</v>
      </c>
      <c r="F325" s="207" t="s">
        <v>331</v>
      </c>
      <c r="G325" s="204"/>
      <c r="H325" s="208">
        <v>-136.10900000000001</v>
      </c>
      <c r="I325" s="209"/>
      <c r="J325" s="204"/>
      <c r="K325" s="204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163</v>
      </c>
      <c r="AU325" s="214" t="s">
        <v>87</v>
      </c>
      <c r="AV325" s="13" t="s">
        <v>87</v>
      </c>
      <c r="AW325" s="13" t="s">
        <v>33</v>
      </c>
      <c r="AX325" s="13" t="s">
        <v>77</v>
      </c>
      <c r="AY325" s="214" t="s">
        <v>154</v>
      </c>
    </row>
    <row r="326" spans="1:65" s="14" customFormat="1" ht="11.25">
      <c r="B326" s="225"/>
      <c r="C326" s="226"/>
      <c r="D326" s="205" t="s">
        <v>163</v>
      </c>
      <c r="E326" s="227" t="s">
        <v>1</v>
      </c>
      <c r="F326" s="228" t="s">
        <v>332</v>
      </c>
      <c r="G326" s="226"/>
      <c r="H326" s="227" t="s">
        <v>1</v>
      </c>
      <c r="I326" s="229"/>
      <c r="J326" s="226"/>
      <c r="K326" s="226"/>
      <c r="L326" s="230"/>
      <c r="M326" s="231"/>
      <c r="N326" s="232"/>
      <c r="O326" s="232"/>
      <c r="P326" s="232"/>
      <c r="Q326" s="232"/>
      <c r="R326" s="232"/>
      <c r="S326" s="232"/>
      <c r="T326" s="233"/>
      <c r="AT326" s="234" t="s">
        <v>163</v>
      </c>
      <c r="AU326" s="234" t="s">
        <v>87</v>
      </c>
      <c r="AV326" s="14" t="s">
        <v>8</v>
      </c>
      <c r="AW326" s="14" t="s">
        <v>33</v>
      </c>
      <c r="AX326" s="14" t="s">
        <v>77</v>
      </c>
      <c r="AY326" s="234" t="s">
        <v>154</v>
      </c>
    </row>
    <row r="327" spans="1:65" s="13" customFormat="1" ht="11.25">
      <c r="B327" s="203"/>
      <c r="C327" s="204"/>
      <c r="D327" s="205" t="s">
        <v>163</v>
      </c>
      <c r="E327" s="206" t="s">
        <v>1</v>
      </c>
      <c r="F327" s="207" t="s">
        <v>333</v>
      </c>
      <c r="G327" s="204"/>
      <c r="H327" s="208">
        <v>-208.89599999999999</v>
      </c>
      <c r="I327" s="209"/>
      <c r="J327" s="204"/>
      <c r="K327" s="204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163</v>
      </c>
      <c r="AU327" s="214" t="s">
        <v>87</v>
      </c>
      <c r="AV327" s="13" t="s">
        <v>87</v>
      </c>
      <c r="AW327" s="13" t="s">
        <v>33</v>
      </c>
      <c r="AX327" s="13" t="s">
        <v>77</v>
      </c>
      <c r="AY327" s="214" t="s">
        <v>154</v>
      </c>
    </row>
    <row r="328" spans="1:65" s="13" customFormat="1" ht="11.25">
      <c r="B328" s="203"/>
      <c r="C328" s="204"/>
      <c r="D328" s="205" t="s">
        <v>163</v>
      </c>
      <c r="E328" s="206" t="s">
        <v>1</v>
      </c>
      <c r="F328" s="207" t="s">
        <v>1445</v>
      </c>
      <c r="G328" s="204"/>
      <c r="H328" s="208">
        <v>-46.08</v>
      </c>
      <c r="I328" s="209"/>
      <c r="J328" s="204"/>
      <c r="K328" s="204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163</v>
      </c>
      <c r="AU328" s="214" t="s">
        <v>87</v>
      </c>
      <c r="AV328" s="13" t="s">
        <v>87</v>
      </c>
      <c r="AW328" s="13" t="s">
        <v>33</v>
      </c>
      <c r="AX328" s="13" t="s">
        <v>77</v>
      </c>
      <c r="AY328" s="214" t="s">
        <v>154</v>
      </c>
    </row>
    <row r="329" spans="1:65" s="13" customFormat="1" ht="11.25">
      <c r="B329" s="203"/>
      <c r="C329" s="204"/>
      <c r="D329" s="205" t="s">
        <v>163</v>
      </c>
      <c r="E329" s="206" t="s">
        <v>1</v>
      </c>
      <c r="F329" s="207" t="s">
        <v>335</v>
      </c>
      <c r="G329" s="204"/>
      <c r="H329" s="208">
        <v>-13.391999999999999</v>
      </c>
      <c r="I329" s="209"/>
      <c r="J329" s="204"/>
      <c r="K329" s="204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163</v>
      </c>
      <c r="AU329" s="214" t="s">
        <v>87</v>
      </c>
      <c r="AV329" s="13" t="s">
        <v>87</v>
      </c>
      <c r="AW329" s="13" t="s">
        <v>33</v>
      </c>
      <c r="AX329" s="13" t="s">
        <v>77</v>
      </c>
      <c r="AY329" s="214" t="s">
        <v>154</v>
      </c>
    </row>
    <row r="330" spans="1:65" s="13" customFormat="1" ht="11.25">
      <c r="B330" s="203"/>
      <c r="C330" s="204"/>
      <c r="D330" s="205" t="s">
        <v>163</v>
      </c>
      <c r="E330" s="206" t="s">
        <v>1</v>
      </c>
      <c r="F330" s="207" t="s">
        <v>336</v>
      </c>
      <c r="G330" s="204"/>
      <c r="H330" s="208">
        <v>-2.06</v>
      </c>
      <c r="I330" s="209"/>
      <c r="J330" s="204"/>
      <c r="K330" s="204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163</v>
      </c>
      <c r="AU330" s="214" t="s">
        <v>87</v>
      </c>
      <c r="AV330" s="13" t="s">
        <v>87</v>
      </c>
      <c r="AW330" s="13" t="s">
        <v>33</v>
      </c>
      <c r="AX330" s="13" t="s">
        <v>77</v>
      </c>
      <c r="AY330" s="214" t="s">
        <v>154</v>
      </c>
    </row>
    <row r="331" spans="1:65" s="13" customFormat="1" ht="11.25">
      <c r="B331" s="203"/>
      <c r="C331" s="204"/>
      <c r="D331" s="205" t="s">
        <v>163</v>
      </c>
      <c r="E331" s="206" t="s">
        <v>1</v>
      </c>
      <c r="F331" s="207" t="s">
        <v>304</v>
      </c>
      <c r="G331" s="204"/>
      <c r="H331" s="208">
        <v>13.218999999999999</v>
      </c>
      <c r="I331" s="209"/>
      <c r="J331" s="204"/>
      <c r="K331" s="204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163</v>
      </c>
      <c r="AU331" s="214" t="s">
        <v>87</v>
      </c>
      <c r="AV331" s="13" t="s">
        <v>87</v>
      </c>
      <c r="AW331" s="13" t="s">
        <v>33</v>
      </c>
      <c r="AX331" s="13" t="s">
        <v>77</v>
      </c>
      <c r="AY331" s="214" t="s">
        <v>154</v>
      </c>
    </row>
    <row r="332" spans="1:65" s="13" customFormat="1" ht="11.25">
      <c r="B332" s="203"/>
      <c r="C332" s="204"/>
      <c r="D332" s="205" t="s">
        <v>163</v>
      </c>
      <c r="E332" s="206" t="s">
        <v>1</v>
      </c>
      <c r="F332" s="207" t="s">
        <v>315</v>
      </c>
      <c r="G332" s="204"/>
      <c r="H332" s="208">
        <v>51.985999999999997</v>
      </c>
      <c r="I332" s="209"/>
      <c r="J332" s="204"/>
      <c r="K332" s="204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163</v>
      </c>
      <c r="AU332" s="214" t="s">
        <v>87</v>
      </c>
      <c r="AV332" s="13" t="s">
        <v>87</v>
      </c>
      <c r="AW332" s="13" t="s">
        <v>33</v>
      </c>
      <c r="AX332" s="13" t="s">
        <v>77</v>
      </c>
      <c r="AY332" s="214" t="s">
        <v>154</v>
      </c>
    </row>
    <row r="333" spans="1:65" s="13" customFormat="1" ht="11.25">
      <c r="B333" s="203"/>
      <c r="C333" s="204"/>
      <c r="D333" s="205" t="s">
        <v>163</v>
      </c>
      <c r="E333" s="206" t="s">
        <v>1</v>
      </c>
      <c r="F333" s="207" t="s">
        <v>316</v>
      </c>
      <c r="G333" s="204"/>
      <c r="H333" s="208">
        <v>46.753999999999998</v>
      </c>
      <c r="I333" s="209"/>
      <c r="J333" s="204"/>
      <c r="K333" s="204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163</v>
      </c>
      <c r="AU333" s="214" t="s">
        <v>87</v>
      </c>
      <c r="AV333" s="13" t="s">
        <v>87</v>
      </c>
      <c r="AW333" s="13" t="s">
        <v>33</v>
      </c>
      <c r="AX333" s="13" t="s">
        <v>77</v>
      </c>
      <c r="AY333" s="214" t="s">
        <v>154</v>
      </c>
    </row>
    <row r="334" spans="1:65" s="13" customFormat="1" ht="11.25">
      <c r="B334" s="203"/>
      <c r="C334" s="204"/>
      <c r="D334" s="205" t="s">
        <v>163</v>
      </c>
      <c r="E334" s="206" t="s">
        <v>1</v>
      </c>
      <c r="F334" s="207" t="s">
        <v>317</v>
      </c>
      <c r="G334" s="204"/>
      <c r="H334" s="208">
        <v>46.753999999999998</v>
      </c>
      <c r="I334" s="209"/>
      <c r="J334" s="204"/>
      <c r="K334" s="204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163</v>
      </c>
      <c r="AU334" s="214" t="s">
        <v>87</v>
      </c>
      <c r="AV334" s="13" t="s">
        <v>87</v>
      </c>
      <c r="AW334" s="13" t="s">
        <v>33</v>
      </c>
      <c r="AX334" s="13" t="s">
        <v>77</v>
      </c>
      <c r="AY334" s="214" t="s">
        <v>154</v>
      </c>
    </row>
    <row r="335" spans="1:65" s="14" customFormat="1" ht="11.25">
      <c r="B335" s="225"/>
      <c r="C335" s="226"/>
      <c r="D335" s="205" t="s">
        <v>163</v>
      </c>
      <c r="E335" s="227" t="s">
        <v>1</v>
      </c>
      <c r="F335" s="228" t="s">
        <v>470</v>
      </c>
      <c r="G335" s="226"/>
      <c r="H335" s="227" t="s">
        <v>1</v>
      </c>
      <c r="I335" s="229"/>
      <c r="J335" s="226"/>
      <c r="K335" s="226"/>
      <c r="L335" s="230"/>
      <c r="M335" s="231"/>
      <c r="N335" s="232"/>
      <c r="O335" s="232"/>
      <c r="P335" s="232"/>
      <c r="Q335" s="232"/>
      <c r="R335" s="232"/>
      <c r="S335" s="232"/>
      <c r="T335" s="233"/>
      <c r="AT335" s="234" t="s">
        <v>163</v>
      </c>
      <c r="AU335" s="234" t="s">
        <v>87</v>
      </c>
      <c r="AV335" s="14" t="s">
        <v>8</v>
      </c>
      <c r="AW335" s="14" t="s">
        <v>33</v>
      </c>
      <c r="AX335" s="14" t="s">
        <v>77</v>
      </c>
      <c r="AY335" s="234" t="s">
        <v>154</v>
      </c>
    </row>
    <row r="336" spans="1:65" s="13" customFormat="1" ht="11.25">
      <c r="B336" s="203"/>
      <c r="C336" s="204"/>
      <c r="D336" s="205" t="s">
        <v>163</v>
      </c>
      <c r="E336" s="206" t="s">
        <v>1</v>
      </c>
      <c r="F336" s="207" t="s">
        <v>486</v>
      </c>
      <c r="G336" s="204"/>
      <c r="H336" s="208">
        <v>25.75</v>
      </c>
      <c r="I336" s="209"/>
      <c r="J336" s="204"/>
      <c r="K336" s="204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163</v>
      </c>
      <c r="AU336" s="214" t="s">
        <v>87</v>
      </c>
      <c r="AV336" s="13" t="s">
        <v>87</v>
      </c>
      <c r="AW336" s="13" t="s">
        <v>33</v>
      </c>
      <c r="AX336" s="13" t="s">
        <v>77</v>
      </c>
      <c r="AY336" s="214" t="s">
        <v>154</v>
      </c>
    </row>
    <row r="337" spans="1:65" s="13" customFormat="1" ht="11.25">
      <c r="B337" s="203"/>
      <c r="C337" s="204"/>
      <c r="D337" s="205" t="s">
        <v>163</v>
      </c>
      <c r="E337" s="206" t="s">
        <v>1</v>
      </c>
      <c r="F337" s="207" t="s">
        <v>487</v>
      </c>
      <c r="G337" s="204"/>
      <c r="H337" s="208">
        <v>100.608</v>
      </c>
      <c r="I337" s="209"/>
      <c r="J337" s="204"/>
      <c r="K337" s="204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163</v>
      </c>
      <c r="AU337" s="214" t="s">
        <v>87</v>
      </c>
      <c r="AV337" s="13" t="s">
        <v>87</v>
      </c>
      <c r="AW337" s="13" t="s">
        <v>33</v>
      </c>
      <c r="AX337" s="13" t="s">
        <v>77</v>
      </c>
      <c r="AY337" s="214" t="s">
        <v>154</v>
      </c>
    </row>
    <row r="338" spans="1:65" s="13" customFormat="1" ht="11.25">
      <c r="B338" s="203"/>
      <c r="C338" s="204"/>
      <c r="D338" s="205" t="s">
        <v>163</v>
      </c>
      <c r="E338" s="206" t="s">
        <v>1</v>
      </c>
      <c r="F338" s="207" t="s">
        <v>1461</v>
      </c>
      <c r="G338" s="204"/>
      <c r="H338" s="208">
        <v>27.84</v>
      </c>
      <c r="I338" s="209"/>
      <c r="J338" s="204"/>
      <c r="K338" s="204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163</v>
      </c>
      <c r="AU338" s="214" t="s">
        <v>87</v>
      </c>
      <c r="AV338" s="13" t="s">
        <v>87</v>
      </c>
      <c r="AW338" s="13" t="s">
        <v>33</v>
      </c>
      <c r="AX338" s="13" t="s">
        <v>77</v>
      </c>
      <c r="AY338" s="214" t="s">
        <v>154</v>
      </c>
    </row>
    <row r="339" spans="1:65" s="13" customFormat="1" ht="11.25">
      <c r="B339" s="203"/>
      <c r="C339" s="204"/>
      <c r="D339" s="205" t="s">
        <v>163</v>
      </c>
      <c r="E339" s="206" t="s">
        <v>1</v>
      </c>
      <c r="F339" s="207" t="s">
        <v>489</v>
      </c>
      <c r="G339" s="204"/>
      <c r="H339" s="208">
        <v>8.1720000000000006</v>
      </c>
      <c r="I339" s="209"/>
      <c r="J339" s="204"/>
      <c r="K339" s="204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163</v>
      </c>
      <c r="AU339" s="214" t="s">
        <v>87</v>
      </c>
      <c r="AV339" s="13" t="s">
        <v>87</v>
      </c>
      <c r="AW339" s="13" t="s">
        <v>33</v>
      </c>
      <c r="AX339" s="13" t="s">
        <v>77</v>
      </c>
      <c r="AY339" s="214" t="s">
        <v>154</v>
      </c>
    </row>
    <row r="340" spans="1:65" s="13" customFormat="1" ht="11.25">
      <c r="B340" s="203"/>
      <c r="C340" s="204"/>
      <c r="D340" s="205" t="s">
        <v>163</v>
      </c>
      <c r="E340" s="206" t="s">
        <v>1</v>
      </c>
      <c r="F340" s="207" t="s">
        <v>490</v>
      </c>
      <c r="G340" s="204"/>
      <c r="H340" s="208">
        <v>1.9019999999999999</v>
      </c>
      <c r="I340" s="209"/>
      <c r="J340" s="204"/>
      <c r="K340" s="204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163</v>
      </c>
      <c r="AU340" s="214" t="s">
        <v>87</v>
      </c>
      <c r="AV340" s="13" t="s">
        <v>87</v>
      </c>
      <c r="AW340" s="13" t="s">
        <v>33</v>
      </c>
      <c r="AX340" s="13" t="s">
        <v>77</v>
      </c>
      <c r="AY340" s="214" t="s">
        <v>154</v>
      </c>
    </row>
    <row r="341" spans="1:65" s="2" customFormat="1" ht="16.5" customHeight="1">
      <c r="A341" s="33"/>
      <c r="B341" s="34"/>
      <c r="C341" s="190" t="s">
        <v>481</v>
      </c>
      <c r="D341" s="190" t="s">
        <v>156</v>
      </c>
      <c r="E341" s="191" t="s">
        <v>492</v>
      </c>
      <c r="F341" s="192" t="s">
        <v>493</v>
      </c>
      <c r="G341" s="193" t="s">
        <v>224</v>
      </c>
      <c r="H341" s="194">
        <v>43.56</v>
      </c>
      <c r="I341" s="195"/>
      <c r="J341" s="196">
        <f>ROUND(I341*H341,0)</f>
        <v>0</v>
      </c>
      <c r="K341" s="192" t="s">
        <v>1</v>
      </c>
      <c r="L341" s="38"/>
      <c r="M341" s="197" t="s">
        <v>1</v>
      </c>
      <c r="N341" s="198" t="s">
        <v>43</v>
      </c>
      <c r="O341" s="70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01" t="s">
        <v>161</v>
      </c>
      <c r="AT341" s="201" t="s">
        <v>156</v>
      </c>
      <c r="AU341" s="201" t="s">
        <v>87</v>
      </c>
      <c r="AY341" s="16" t="s">
        <v>154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16" t="s">
        <v>87</v>
      </c>
      <c r="BK341" s="202">
        <f>ROUND(I341*H341,0)</f>
        <v>0</v>
      </c>
      <c r="BL341" s="16" t="s">
        <v>161</v>
      </c>
      <c r="BM341" s="201" t="s">
        <v>494</v>
      </c>
    </row>
    <row r="342" spans="1:65" s="13" customFormat="1" ht="11.25">
      <c r="B342" s="203"/>
      <c r="C342" s="204"/>
      <c r="D342" s="205" t="s">
        <v>163</v>
      </c>
      <c r="E342" s="206" t="s">
        <v>1</v>
      </c>
      <c r="F342" s="207" t="s">
        <v>1462</v>
      </c>
      <c r="G342" s="204"/>
      <c r="H342" s="208">
        <v>43.56</v>
      </c>
      <c r="I342" s="209"/>
      <c r="J342" s="204"/>
      <c r="K342" s="204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163</v>
      </c>
      <c r="AU342" s="214" t="s">
        <v>87</v>
      </c>
      <c r="AV342" s="13" t="s">
        <v>87</v>
      </c>
      <c r="AW342" s="13" t="s">
        <v>33</v>
      </c>
      <c r="AX342" s="13" t="s">
        <v>77</v>
      </c>
      <c r="AY342" s="214" t="s">
        <v>154</v>
      </c>
    </row>
    <row r="343" spans="1:65" s="2" customFormat="1" ht="16.5" customHeight="1">
      <c r="A343" s="33"/>
      <c r="B343" s="34"/>
      <c r="C343" s="190" t="s">
        <v>491</v>
      </c>
      <c r="D343" s="190" t="s">
        <v>156</v>
      </c>
      <c r="E343" s="191" t="s">
        <v>497</v>
      </c>
      <c r="F343" s="192" t="s">
        <v>498</v>
      </c>
      <c r="G343" s="193" t="s">
        <v>198</v>
      </c>
      <c r="H343" s="194">
        <v>377.27300000000002</v>
      </c>
      <c r="I343" s="195"/>
      <c r="J343" s="196">
        <f>ROUND(I343*H343,0)</f>
        <v>0</v>
      </c>
      <c r="K343" s="192" t="s">
        <v>160</v>
      </c>
      <c r="L343" s="38"/>
      <c r="M343" s="197" t="s">
        <v>1</v>
      </c>
      <c r="N343" s="198" t="s">
        <v>43</v>
      </c>
      <c r="O343" s="70"/>
      <c r="P343" s="199">
        <f>O343*H343</f>
        <v>0</v>
      </c>
      <c r="Q343" s="199">
        <v>0</v>
      </c>
      <c r="R343" s="199">
        <f>Q343*H343</f>
        <v>0</v>
      </c>
      <c r="S343" s="199">
        <v>0</v>
      </c>
      <c r="T343" s="200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01" t="s">
        <v>161</v>
      </c>
      <c r="AT343" s="201" t="s">
        <v>156</v>
      </c>
      <c r="AU343" s="201" t="s">
        <v>87</v>
      </c>
      <c r="AY343" s="16" t="s">
        <v>154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16" t="s">
        <v>87</v>
      </c>
      <c r="BK343" s="202">
        <f>ROUND(I343*H343,0)</f>
        <v>0</v>
      </c>
      <c r="BL343" s="16" t="s">
        <v>161</v>
      </c>
      <c r="BM343" s="201" t="s">
        <v>499</v>
      </c>
    </row>
    <row r="344" spans="1:65" s="13" customFormat="1" ht="11.25">
      <c r="B344" s="203"/>
      <c r="C344" s="204"/>
      <c r="D344" s="205" t="s">
        <v>163</v>
      </c>
      <c r="E344" s="206" t="s">
        <v>1</v>
      </c>
      <c r="F344" s="207" t="s">
        <v>500</v>
      </c>
      <c r="G344" s="204"/>
      <c r="H344" s="208">
        <v>208.89599999999999</v>
      </c>
      <c r="I344" s="209"/>
      <c r="J344" s="204"/>
      <c r="K344" s="204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163</v>
      </c>
      <c r="AU344" s="214" t="s">
        <v>87</v>
      </c>
      <c r="AV344" s="13" t="s">
        <v>87</v>
      </c>
      <c r="AW344" s="13" t="s">
        <v>33</v>
      </c>
      <c r="AX344" s="13" t="s">
        <v>77</v>
      </c>
      <c r="AY344" s="214" t="s">
        <v>154</v>
      </c>
    </row>
    <row r="345" spans="1:65" s="13" customFormat="1" ht="11.25">
      <c r="B345" s="203"/>
      <c r="C345" s="204"/>
      <c r="D345" s="205" t="s">
        <v>163</v>
      </c>
      <c r="E345" s="206" t="s">
        <v>1</v>
      </c>
      <c r="F345" s="207" t="s">
        <v>1463</v>
      </c>
      <c r="G345" s="204"/>
      <c r="H345" s="208">
        <v>46.08</v>
      </c>
      <c r="I345" s="209"/>
      <c r="J345" s="204"/>
      <c r="K345" s="204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163</v>
      </c>
      <c r="AU345" s="214" t="s">
        <v>87</v>
      </c>
      <c r="AV345" s="13" t="s">
        <v>87</v>
      </c>
      <c r="AW345" s="13" t="s">
        <v>33</v>
      </c>
      <c r="AX345" s="13" t="s">
        <v>77</v>
      </c>
      <c r="AY345" s="214" t="s">
        <v>154</v>
      </c>
    </row>
    <row r="346" spans="1:65" s="13" customFormat="1" ht="11.25">
      <c r="B346" s="203"/>
      <c r="C346" s="204"/>
      <c r="D346" s="205" t="s">
        <v>163</v>
      </c>
      <c r="E346" s="206" t="s">
        <v>1</v>
      </c>
      <c r="F346" s="207" t="s">
        <v>502</v>
      </c>
      <c r="G346" s="204"/>
      <c r="H346" s="208">
        <v>13.391999999999999</v>
      </c>
      <c r="I346" s="209"/>
      <c r="J346" s="204"/>
      <c r="K346" s="204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163</v>
      </c>
      <c r="AU346" s="214" t="s">
        <v>87</v>
      </c>
      <c r="AV346" s="13" t="s">
        <v>87</v>
      </c>
      <c r="AW346" s="13" t="s">
        <v>33</v>
      </c>
      <c r="AX346" s="13" t="s">
        <v>77</v>
      </c>
      <c r="AY346" s="214" t="s">
        <v>154</v>
      </c>
    </row>
    <row r="347" spans="1:65" s="13" customFormat="1" ht="11.25">
      <c r="B347" s="203"/>
      <c r="C347" s="204"/>
      <c r="D347" s="205" t="s">
        <v>163</v>
      </c>
      <c r="E347" s="206" t="s">
        <v>1</v>
      </c>
      <c r="F347" s="207" t="s">
        <v>503</v>
      </c>
      <c r="G347" s="204"/>
      <c r="H347" s="208">
        <v>4.181</v>
      </c>
      <c r="I347" s="209"/>
      <c r="J347" s="204"/>
      <c r="K347" s="204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163</v>
      </c>
      <c r="AU347" s="214" t="s">
        <v>87</v>
      </c>
      <c r="AV347" s="13" t="s">
        <v>87</v>
      </c>
      <c r="AW347" s="13" t="s">
        <v>33</v>
      </c>
      <c r="AX347" s="13" t="s">
        <v>77</v>
      </c>
      <c r="AY347" s="214" t="s">
        <v>154</v>
      </c>
    </row>
    <row r="348" spans="1:65" s="13" customFormat="1" ht="11.25">
      <c r="B348" s="203"/>
      <c r="C348" s="204"/>
      <c r="D348" s="205" t="s">
        <v>163</v>
      </c>
      <c r="E348" s="206" t="s">
        <v>1</v>
      </c>
      <c r="F348" s="207" t="s">
        <v>504</v>
      </c>
      <c r="G348" s="204"/>
      <c r="H348" s="208">
        <v>71.662000000000006</v>
      </c>
      <c r="I348" s="209"/>
      <c r="J348" s="204"/>
      <c r="K348" s="204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163</v>
      </c>
      <c r="AU348" s="214" t="s">
        <v>87</v>
      </c>
      <c r="AV348" s="13" t="s">
        <v>87</v>
      </c>
      <c r="AW348" s="13" t="s">
        <v>33</v>
      </c>
      <c r="AX348" s="13" t="s">
        <v>77</v>
      </c>
      <c r="AY348" s="214" t="s">
        <v>154</v>
      </c>
    </row>
    <row r="349" spans="1:65" s="13" customFormat="1" ht="11.25">
      <c r="B349" s="203"/>
      <c r="C349" s="204"/>
      <c r="D349" s="205" t="s">
        <v>163</v>
      </c>
      <c r="E349" s="206" t="s">
        <v>1</v>
      </c>
      <c r="F349" s="207" t="s">
        <v>505</v>
      </c>
      <c r="G349" s="204"/>
      <c r="H349" s="208">
        <v>22.32</v>
      </c>
      <c r="I349" s="209"/>
      <c r="J349" s="204"/>
      <c r="K349" s="204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163</v>
      </c>
      <c r="AU349" s="214" t="s">
        <v>87</v>
      </c>
      <c r="AV349" s="13" t="s">
        <v>87</v>
      </c>
      <c r="AW349" s="13" t="s">
        <v>33</v>
      </c>
      <c r="AX349" s="13" t="s">
        <v>77</v>
      </c>
      <c r="AY349" s="214" t="s">
        <v>154</v>
      </c>
    </row>
    <row r="350" spans="1:65" s="13" customFormat="1" ht="11.25">
      <c r="B350" s="203"/>
      <c r="C350" s="204"/>
      <c r="D350" s="205" t="s">
        <v>163</v>
      </c>
      <c r="E350" s="206" t="s">
        <v>1</v>
      </c>
      <c r="F350" s="207" t="s">
        <v>506</v>
      </c>
      <c r="G350" s="204"/>
      <c r="H350" s="208">
        <v>10.742000000000001</v>
      </c>
      <c r="I350" s="209"/>
      <c r="J350" s="204"/>
      <c r="K350" s="204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163</v>
      </c>
      <c r="AU350" s="214" t="s">
        <v>87</v>
      </c>
      <c r="AV350" s="13" t="s">
        <v>87</v>
      </c>
      <c r="AW350" s="13" t="s">
        <v>33</v>
      </c>
      <c r="AX350" s="13" t="s">
        <v>77</v>
      </c>
      <c r="AY350" s="214" t="s">
        <v>154</v>
      </c>
    </row>
    <row r="351" spans="1:65" s="2" customFormat="1" ht="16.5" customHeight="1">
      <c r="A351" s="33"/>
      <c r="B351" s="34"/>
      <c r="C351" s="190" t="s">
        <v>496</v>
      </c>
      <c r="D351" s="190" t="s">
        <v>156</v>
      </c>
      <c r="E351" s="191" t="s">
        <v>508</v>
      </c>
      <c r="F351" s="192" t="s">
        <v>509</v>
      </c>
      <c r="G351" s="193" t="s">
        <v>198</v>
      </c>
      <c r="H351" s="194">
        <v>1746.0830000000001</v>
      </c>
      <c r="I351" s="195"/>
      <c r="J351" s="196">
        <f>ROUND(I351*H351,0)</f>
        <v>0</v>
      </c>
      <c r="K351" s="192" t="s">
        <v>160</v>
      </c>
      <c r="L351" s="38"/>
      <c r="M351" s="197" t="s">
        <v>1</v>
      </c>
      <c r="N351" s="198" t="s">
        <v>43</v>
      </c>
      <c r="O351" s="70"/>
      <c r="P351" s="199">
        <f>O351*H351</f>
        <v>0</v>
      </c>
      <c r="Q351" s="199">
        <v>0</v>
      </c>
      <c r="R351" s="199">
        <f>Q351*H351</f>
        <v>0</v>
      </c>
      <c r="S351" s="199">
        <v>0</v>
      </c>
      <c r="T351" s="200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01" t="s">
        <v>161</v>
      </c>
      <c r="AT351" s="201" t="s">
        <v>156</v>
      </c>
      <c r="AU351" s="201" t="s">
        <v>87</v>
      </c>
      <c r="AY351" s="16" t="s">
        <v>154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16" t="s">
        <v>87</v>
      </c>
      <c r="BK351" s="202">
        <f>ROUND(I351*H351,0)</f>
        <v>0</v>
      </c>
      <c r="BL351" s="16" t="s">
        <v>161</v>
      </c>
      <c r="BM351" s="201" t="s">
        <v>510</v>
      </c>
    </row>
    <row r="352" spans="1:65" s="13" customFormat="1" ht="11.25">
      <c r="B352" s="203"/>
      <c r="C352" s="204"/>
      <c r="D352" s="205" t="s">
        <v>163</v>
      </c>
      <c r="E352" s="206" t="s">
        <v>1</v>
      </c>
      <c r="F352" s="207" t="s">
        <v>511</v>
      </c>
      <c r="G352" s="204"/>
      <c r="H352" s="208">
        <v>65.792000000000002</v>
      </c>
      <c r="I352" s="209"/>
      <c r="J352" s="204"/>
      <c r="K352" s="204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163</v>
      </c>
      <c r="AU352" s="214" t="s">
        <v>87</v>
      </c>
      <c r="AV352" s="13" t="s">
        <v>87</v>
      </c>
      <c r="AW352" s="13" t="s">
        <v>33</v>
      </c>
      <c r="AX352" s="13" t="s">
        <v>77</v>
      </c>
      <c r="AY352" s="214" t="s">
        <v>154</v>
      </c>
    </row>
    <row r="353" spans="2:51" s="13" customFormat="1" ht="11.25">
      <c r="B353" s="203"/>
      <c r="C353" s="204"/>
      <c r="D353" s="205" t="s">
        <v>163</v>
      </c>
      <c r="E353" s="206" t="s">
        <v>1</v>
      </c>
      <c r="F353" s="207" t="s">
        <v>264</v>
      </c>
      <c r="G353" s="204"/>
      <c r="H353" s="208">
        <v>7.41</v>
      </c>
      <c r="I353" s="209"/>
      <c r="J353" s="204"/>
      <c r="K353" s="204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163</v>
      </c>
      <c r="AU353" s="214" t="s">
        <v>87</v>
      </c>
      <c r="AV353" s="13" t="s">
        <v>87</v>
      </c>
      <c r="AW353" s="13" t="s">
        <v>33</v>
      </c>
      <c r="AX353" s="13" t="s">
        <v>77</v>
      </c>
      <c r="AY353" s="214" t="s">
        <v>154</v>
      </c>
    </row>
    <row r="354" spans="2:51" s="13" customFormat="1" ht="11.25">
      <c r="B354" s="203"/>
      <c r="C354" s="204"/>
      <c r="D354" s="205" t="s">
        <v>163</v>
      </c>
      <c r="E354" s="206" t="s">
        <v>1</v>
      </c>
      <c r="F354" s="207" t="s">
        <v>1443</v>
      </c>
      <c r="G354" s="204"/>
      <c r="H354" s="208">
        <v>278.05799999999999</v>
      </c>
      <c r="I354" s="209"/>
      <c r="J354" s="204"/>
      <c r="K354" s="204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163</v>
      </c>
      <c r="AU354" s="214" t="s">
        <v>87</v>
      </c>
      <c r="AV354" s="13" t="s">
        <v>87</v>
      </c>
      <c r="AW354" s="13" t="s">
        <v>33</v>
      </c>
      <c r="AX354" s="13" t="s">
        <v>77</v>
      </c>
      <c r="AY354" s="214" t="s">
        <v>154</v>
      </c>
    </row>
    <row r="355" spans="2:51" s="13" customFormat="1" ht="11.25">
      <c r="B355" s="203"/>
      <c r="C355" s="204"/>
      <c r="D355" s="205" t="s">
        <v>163</v>
      </c>
      <c r="E355" s="206" t="s">
        <v>1</v>
      </c>
      <c r="F355" s="207" t="s">
        <v>292</v>
      </c>
      <c r="G355" s="204"/>
      <c r="H355" s="208">
        <v>-2.121</v>
      </c>
      <c r="I355" s="209"/>
      <c r="J355" s="204"/>
      <c r="K355" s="204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163</v>
      </c>
      <c r="AU355" s="214" t="s">
        <v>87</v>
      </c>
      <c r="AV355" s="13" t="s">
        <v>87</v>
      </c>
      <c r="AW355" s="13" t="s">
        <v>33</v>
      </c>
      <c r="AX355" s="13" t="s">
        <v>77</v>
      </c>
      <c r="AY355" s="214" t="s">
        <v>154</v>
      </c>
    </row>
    <row r="356" spans="2:51" s="13" customFormat="1" ht="11.25">
      <c r="B356" s="203"/>
      <c r="C356" s="204"/>
      <c r="D356" s="205" t="s">
        <v>163</v>
      </c>
      <c r="E356" s="206" t="s">
        <v>1</v>
      </c>
      <c r="F356" s="207" t="s">
        <v>293</v>
      </c>
      <c r="G356" s="204"/>
      <c r="H356" s="208">
        <v>-22.32</v>
      </c>
      <c r="I356" s="209"/>
      <c r="J356" s="204"/>
      <c r="K356" s="204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163</v>
      </c>
      <c r="AU356" s="214" t="s">
        <v>87</v>
      </c>
      <c r="AV356" s="13" t="s">
        <v>87</v>
      </c>
      <c r="AW356" s="13" t="s">
        <v>33</v>
      </c>
      <c r="AX356" s="13" t="s">
        <v>77</v>
      </c>
      <c r="AY356" s="214" t="s">
        <v>154</v>
      </c>
    </row>
    <row r="357" spans="2:51" s="13" customFormat="1" ht="11.25">
      <c r="B357" s="203"/>
      <c r="C357" s="204"/>
      <c r="D357" s="205" t="s">
        <v>163</v>
      </c>
      <c r="E357" s="206" t="s">
        <v>1</v>
      </c>
      <c r="F357" s="207" t="s">
        <v>294</v>
      </c>
      <c r="G357" s="204"/>
      <c r="H357" s="208">
        <v>17.055</v>
      </c>
      <c r="I357" s="209"/>
      <c r="J357" s="204"/>
      <c r="K357" s="204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163</v>
      </c>
      <c r="AU357" s="214" t="s">
        <v>87</v>
      </c>
      <c r="AV357" s="13" t="s">
        <v>87</v>
      </c>
      <c r="AW357" s="13" t="s">
        <v>33</v>
      </c>
      <c r="AX357" s="13" t="s">
        <v>77</v>
      </c>
      <c r="AY357" s="214" t="s">
        <v>154</v>
      </c>
    </row>
    <row r="358" spans="2:51" s="13" customFormat="1" ht="11.25">
      <c r="B358" s="203"/>
      <c r="C358" s="204"/>
      <c r="D358" s="205" t="s">
        <v>163</v>
      </c>
      <c r="E358" s="206" t="s">
        <v>1</v>
      </c>
      <c r="F358" s="207" t="s">
        <v>465</v>
      </c>
      <c r="G358" s="204"/>
      <c r="H358" s="208">
        <v>1450.925</v>
      </c>
      <c r="I358" s="209"/>
      <c r="J358" s="204"/>
      <c r="K358" s="204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163</v>
      </c>
      <c r="AU358" s="214" t="s">
        <v>87</v>
      </c>
      <c r="AV358" s="13" t="s">
        <v>87</v>
      </c>
      <c r="AW358" s="13" t="s">
        <v>33</v>
      </c>
      <c r="AX358" s="13" t="s">
        <v>77</v>
      </c>
      <c r="AY358" s="214" t="s">
        <v>154</v>
      </c>
    </row>
    <row r="359" spans="2:51" s="13" customFormat="1" ht="11.25">
      <c r="B359" s="203"/>
      <c r="C359" s="204"/>
      <c r="D359" s="205" t="s">
        <v>163</v>
      </c>
      <c r="E359" s="206" t="s">
        <v>1</v>
      </c>
      <c r="F359" s="207" t="s">
        <v>331</v>
      </c>
      <c r="G359" s="204"/>
      <c r="H359" s="208">
        <v>-136.10900000000001</v>
      </c>
      <c r="I359" s="209"/>
      <c r="J359" s="204"/>
      <c r="K359" s="204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163</v>
      </c>
      <c r="AU359" s="214" t="s">
        <v>87</v>
      </c>
      <c r="AV359" s="13" t="s">
        <v>87</v>
      </c>
      <c r="AW359" s="13" t="s">
        <v>33</v>
      </c>
      <c r="AX359" s="13" t="s">
        <v>77</v>
      </c>
      <c r="AY359" s="214" t="s">
        <v>154</v>
      </c>
    </row>
    <row r="360" spans="2:51" s="14" customFormat="1" ht="11.25">
      <c r="B360" s="225"/>
      <c r="C360" s="226"/>
      <c r="D360" s="205" t="s">
        <v>163</v>
      </c>
      <c r="E360" s="227" t="s">
        <v>1</v>
      </c>
      <c r="F360" s="228" t="s">
        <v>332</v>
      </c>
      <c r="G360" s="226"/>
      <c r="H360" s="227" t="s">
        <v>1</v>
      </c>
      <c r="I360" s="229"/>
      <c r="J360" s="226"/>
      <c r="K360" s="226"/>
      <c r="L360" s="230"/>
      <c r="M360" s="231"/>
      <c r="N360" s="232"/>
      <c r="O360" s="232"/>
      <c r="P360" s="232"/>
      <c r="Q360" s="232"/>
      <c r="R360" s="232"/>
      <c r="S360" s="232"/>
      <c r="T360" s="233"/>
      <c r="AT360" s="234" t="s">
        <v>163</v>
      </c>
      <c r="AU360" s="234" t="s">
        <v>87</v>
      </c>
      <c r="AV360" s="14" t="s">
        <v>8</v>
      </c>
      <c r="AW360" s="14" t="s">
        <v>33</v>
      </c>
      <c r="AX360" s="14" t="s">
        <v>77</v>
      </c>
      <c r="AY360" s="234" t="s">
        <v>154</v>
      </c>
    </row>
    <row r="361" spans="2:51" s="13" customFormat="1" ht="11.25">
      <c r="B361" s="203"/>
      <c r="C361" s="204"/>
      <c r="D361" s="205" t="s">
        <v>163</v>
      </c>
      <c r="E361" s="206" t="s">
        <v>1</v>
      </c>
      <c r="F361" s="207" t="s">
        <v>466</v>
      </c>
      <c r="G361" s="204"/>
      <c r="H361" s="208">
        <v>-215.04</v>
      </c>
      <c r="I361" s="209"/>
      <c r="J361" s="204"/>
      <c r="K361" s="204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163</v>
      </c>
      <c r="AU361" s="214" t="s">
        <v>87</v>
      </c>
      <c r="AV361" s="13" t="s">
        <v>87</v>
      </c>
      <c r="AW361" s="13" t="s">
        <v>33</v>
      </c>
      <c r="AX361" s="13" t="s">
        <v>77</v>
      </c>
      <c r="AY361" s="214" t="s">
        <v>154</v>
      </c>
    </row>
    <row r="362" spans="2:51" s="13" customFormat="1" ht="11.25">
      <c r="B362" s="203"/>
      <c r="C362" s="204"/>
      <c r="D362" s="205" t="s">
        <v>163</v>
      </c>
      <c r="E362" s="206" t="s">
        <v>1</v>
      </c>
      <c r="F362" s="207" t="s">
        <v>1458</v>
      </c>
      <c r="G362" s="204"/>
      <c r="H362" s="208">
        <v>-48</v>
      </c>
      <c r="I362" s="209"/>
      <c r="J362" s="204"/>
      <c r="K362" s="204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163</v>
      </c>
      <c r="AU362" s="214" t="s">
        <v>87</v>
      </c>
      <c r="AV362" s="13" t="s">
        <v>87</v>
      </c>
      <c r="AW362" s="13" t="s">
        <v>33</v>
      </c>
      <c r="AX362" s="13" t="s">
        <v>77</v>
      </c>
      <c r="AY362" s="214" t="s">
        <v>154</v>
      </c>
    </row>
    <row r="363" spans="2:51" s="13" customFormat="1" ht="11.25">
      <c r="B363" s="203"/>
      <c r="C363" s="204"/>
      <c r="D363" s="205" t="s">
        <v>163</v>
      </c>
      <c r="E363" s="206" t="s">
        <v>1</v>
      </c>
      <c r="F363" s="207" t="s">
        <v>468</v>
      </c>
      <c r="G363" s="204"/>
      <c r="H363" s="208">
        <v>-13.95</v>
      </c>
      <c r="I363" s="209"/>
      <c r="J363" s="204"/>
      <c r="K363" s="204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163</v>
      </c>
      <c r="AU363" s="214" t="s">
        <v>87</v>
      </c>
      <c r="AV363" s="13" t="s">
        <v>87</v>
      </c>
      <c r="AW363" s="13" t="s">
        <v>33</v>
      </c>
      <c r="AX363" s="13" t="s">
        <v>77</v>
      </c>
      <c r="AY363" s="214" t="s">
        <v>154</v>
      </c>
    </row>
    <row r="364" spans="2:51" s="13" customFormat="1" ht="11.25">
      <c r="B364" s="203"/>
      <c r="C364" s="204"/>
      <c r="D364" s="205" t="s">
        <v>163</v>
      </c>
      <c r="E364" s="206" t="s">
        <v>1</v>
      </c>
      <c r="F364" s="207" t="s">
        <v>469</v>
      </c>
      <c r="G364" s="204"/>
      <c r="H364" s="208">
        <v>-2.2469999999999999</v>
      </c>
      <c r="I364" s="209"/>
      <c r="J364" s="204"/>
      <c r="K364" s="204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163</v>
      </c>
      <c r="AU364" s="214" t="s">
        <v>87</v>
      </c>
      <c r="AV364" s="13" t="s">
        <v>87</v>
      </c>
      <c r="AW364" s="13" t="s">
        <v>33</v>
      </c>
      <c r="AX364" s="13" t="s">
        <v>77</v>
      </c>
      <c r="AY364" s="214" t="s">
        <v>154</v>
      </c>
    </row>
    <row r="365" spans="2:51" s="13" customFormat="1" ht="11.25">
      <c r="B365" s="203"/>
      <c r="C365" s="204"/>
      <c r="D365" s="205" t="s">
        <v>163</v>
      </c>
      <c r="E365" s="206" t="s">
        <v>1</v>
      </c>
      <c r="F365" s="207" t="s">
        <v>304</v>
      </c>
      <c r="G365" s="204"/>
      <c r="H365" s="208">
        <v>13.218999999999999</v>
      </c>
      <c r="I365" s="209"/>
      <c r="J365" s="204"/>
      <c r="K365" s="204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163</v>
      </c>
      <c r="AU365" s="214" t="s">
        <v>87</v>
      </c>
      <c r="AV365" s="13" t="s">
        <v>87</v>
      </c>
      <c r="AW365" s="13" t="s">
        <v>33</v>
      </c>
      <c r="AX365" s="13" t="s">
        <v>77</v>
      </c>
      <c r="AY365" s="214" t="s">
        <v>154</v>
      </c>
    </row>
    <row r="366" spans="2:51" s="13" customFormat="1" ht="11.25">
      <c r="B366" s="203"/>
      <c r="C366" s="204"/>
      <c r="D366" s="205" t="s">
        <v>163</v>
      </c>
      <c r="E366" s="206" t="s">
        <v>1</v>
      </c>
      <c r="F366" s="207" t="s">
        <v>315</v>
      </c>
      <c r="G366" s="204"/>
      <c r="H366" s="208">
        <v>51.985999999999997</v>
      </c>
      <c r="I366" s="209"/>
      <c r="J366" s="204"/>
      <c r="K366" s="204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163</v>
      </c>
      <c r="AU366" s="214" t="s">
        <v>87</v>
      </c>
      <c r="AV366" s="13" t="s">
        <v>87</v>
      </c>
      <c r="AW366" s="13" t="s">
        <v>33</v>
      </c>
      <c r="AX366" s="13" t="s">
        <v>77</v>
      </c>
      <c r="AY366" s="214" t="s">
        <v>154</v>
      </c>
    </row>
    <row r="367" spans="2:51" s="13" customFormat="1" ht="11.25">
      <c r="B367" s="203"/>
      <c r="C367" s="204"/>
      <c r="D367" s="205" t="s">
        <v>163</v>
      </c>
      <c r="E367" s="206" t="s">
        <v>1</v>
      </c>
      <c r="F367" s="207" t="s">
        <v>316</v>
      </c>
      <c r="G367" s="204"/>
      <c r="H367" s="208">
        <v>46.753999999999998</v>
      </c>
      <c r="I367" s="209"/>
      <c r="J367" s="204"/>
      <c r="K367" s="204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163</v>
      </c>
      <c r="AU367" s="214" t="s">
        <v>87</v>
      </c>
      <c r="AV367" s="13" t="s">
        <v>87</v>
      </c>
      <c r="AW367" s="13" t="s">
        <v>33</v>
      </c>
      <c r="AX367" s="13" t="s">
        <v>77</v>
      </c>
      <c r="AY367" s="214" t="s">
        <v>154</v>
      </c>
    </row>
    <row r="368" spans="2:51" s="13" customFormat="1" ht="11.25">
      <c r="B368" s="203"/>
      <c r="C368" s="204"/>
      <c r="D368" s="205" t="s">
        <v>163</v>
      </c>
      <c r="E368" s="206" t="s">
        <v>1</v>
      </c>
      <c r="F368" s="207" t="s">
        <v>317</v>
      </c>
      <c r="G368" s="204"/>
      <c r="H368" s="208">
        <v>46.753999999999998</v>
      </c>
      <c r="I368" s="209"/>
      <c r="J368" s="204"/>
      <c r="K368" s="204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163</v>
      </c>
      <c r="AU368" s="214" t="s">
        <v>87</v>
      </c>
      <c r="AV368" s="13" t="s">
        <v>87</v>
      </c>
      <c r="AW368" s="13" t="s">
        <v>33</v>
      </c>
      <c r="AX368" s="13" t="s">
        <v>77</v>
      </c>
      <c r="AY368" s="214" t="s">
        <v>154</v>
      </c>
    </row>
    <row r="369" spans="1:65" s="14" customFormat="1" ht="11.25">
      <c r="B369" s="225"/>
      <c r="C369" s="226"/>
      <c r="D369" s="205" t="s">
        <v>163</v>
      </c>
      <c r="E369" s="227" t="s">
        <v>1</v>
      </c>
      <c r="F369" s="228" t="s">
        <v>470</v>
      </c>
      <c r="G369" s="226"/>
      <c r="H369" s="227" t="s">
        <v>1</v>
      </c>
      <c r="I369" s="229"/>
      <c r="J369" s="226"/>
      <c r="K369" s="226"/>
      <c r="L369" s="230"/>
      <c r="M369" s="231"/>
      <c r="N369" s="232"/>
      <c r="O369" s="232"/>
      <c r="P369" s="232"/>
      <c r="Q369" s="232"/>
      <c r="R369" s="232"/>
      <c r="S369" s="232"/>
      <c r="T369" s="233"/>
      <c r="AT369" s="234" t="s">
        <v>163</v>
      </c>
      <c r="AU369" s="234" t="s">
        <v>87</v>
      </c>
      <c r="AV369" s="14" t="s">
        <v>8</v>
      </c>
      <c r="AW369" s="14" t="s">
        <v>33</v>
      </c>
      <c r="AX369" s="14" t="s">
        <v>77</v>
      </c>
      <c r="AY369" s="234" t="s">
        <v>154</v>
      </c>
    </row>
    <row r="370" spans="1:65" s="13" customFormat="1" ht="11.25">
      <c r="B370" s="203"/>
      <c r="C370" s="204"/>
      <c r="D370" s="205" t="s">
        <v>163</v>
      </c>
      <c r="E370" s="206" t="s">
        <v>1</v>
      </c>
      <c r="F370" s="207" t="s">
        <v>471</v>
      </c>
      <c r="G370" s="204"/>
      <c r="H370" s="208">
        <v>138.65600000000001</v>
      </c>
      <c r="I370" s="209"/>
      <c r="J370" s="204"/>
      <c r="K370" s="204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163</v>
      </c>
      <c r="AU370" s="214" t="s">
        <v>87</v>
      </c>
      <c r="AV370" s="13" t="s">
        <v>87</v>
      </c>
      <c r="AW370" s="13" t="s">
        <v>33</v>
      </c>
      <c r="AX370" s="13" t="s">
        <v>77</v>
      </c>
      <c r="AY370" s="214" t="s">
        <v>154</v>
      </c>
    </row>
    <row r="371" spans="1:65" s="13" customFormat="1" ht="11.25">
      <c r="B371" s="203"/>
      <c r="C371" s="204"/>
      <c r="D371" s="205" t="s">
        <v>163</v>
      </c>
      <c r="E371" s="206" t="s">
        <v>1</v>
      </c>
      <c r="F371" s="207" t="s">
        <v>472</v>
      </c>
      <c r="G371" s="204"/>
      <c r="H371" s="208">
        <v>50.304000000000002</v>
      </c>
      <c r="I371" s="209"/>
      <c r="J371" s="204"/>
      <c r="K371" s="204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163</v>
      </c>
      <c r="AU371" s="214" t="s">
        <v>87</v>
      </c>
      <c r="AV371" s="13" t="s">
        <v>87</v>
      </c>
      <c r="AW371" s="13" t="s">
        <v>33</v>
      </c>
      <c r="AX371" s="13" t="s">
        <v>77</v>
      </c>
      <c r="AY371" s="214" t="s">
        <v>154</v>
      </c>
    </row>
    <row r="372" spans="1:65" s="13" customFormat="1" ht="11.25">
      <c r="B372" s="203"/>
      <c r="C372" s="204"/>
      <c r="D372" s="205" t="s">
        <v>163</v>
      </c>
      <c r="E372" s="206" t="s">
        <v>1</v>
      </c>
      <c r="F372" s="207" t="s">
        <v>1459</v>
      </c>
      <c r="G372" s="204"/>
      <c r="H372" s="208">
        <v>13.92</v>
      </c>
      <c r="I372" s="209"/>
      <c r="J372" s="204"/>
      <c r="K372" s="204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163</v>
      </c>
      <c r="AU372" s="214" t="s">
        <v>87</v>
      </c>
      <c r="AV372" s="13" t="s">
        <v>87</v>
      </c>
      <c r="AW372" s="13" t="s">
        <v>33</v>
      </c>
      <c r="AX372" s="13" t="s">
        <v>77</v>
      </c>
      <c r="AY372" s="214" t="s">
        <v>154</v>
      </c>
    </row>
    <row r="373" spans="1:65" s="13" customFormat="1" ht="11.25">
      <c r="B373" s="203"/>
      <c r="C373" s="204"/>
      <c r="D373" s="205" t="s">
        <v>163</v>
      </c>
      <c r="E373" s="206" t="s">
        <v>1</v>
      </c>
      <c r="F373" s="207" t="s">
        <v>474</v>
      </c>
      <c r="G373" s="204"/>
      <c r="H373" s="208">
        <v>4.0860000000000003</v>
      </c>
      <c r="I373" s="209"/>
      <c r="J373" s="204"/>
      <c r="K373" s="204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163</v>
      </c>
      <c r="AU373" s="214" t="s">
        <v>87</v>
      </c>
      <c r="AV373" s="13" t="s">
        <v>87</v>
      </c>
      <c r="AW373" s="13" t="s">
        <v>33</v>
      </c>
      <c r="AX373" s="13" t="s">
        <v>77</v>
      </c>
      <c r="AY373" s="214" t="s">
        <v>154</v>
      </c>
    </row>
    <row r="374" spans="1:65" s="13" customFormat="1" ht="11.25">
      <c r="B374" s="203"/>
      <c r="C374" s="204"/>
      <c r="D374" s="205" t="s">
        <v>163</v>
      </c>
      <c r="E374" s="206" t="s">
        <v>1</v>
      </c>
      <c r="F374" s="207" t="s">
        <v>475</v>
      </c>
      <c r="G374" s="204"/>
      <c r="H374" s="208">
        <v>0.95099999999999996</v>
      </c>
      <c r="I374" s="209"/>
      <c r="J374" s="204"/>
      <c r="K374" s="204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163</v>
      </c>
      <c r="AU374" s="214" t="s">
        <v>87</v>
      </c>
      <c r="AV374" s="13" t="s">
        <v>87</v>
      </c>
      <c r="AW374" s="13" t="s">
        <v>33</v>
      </c>
      <c r="AX374" s="13" t="s">
        <v>77</v>
      </c>
      <c r="AY374" s="214" t="s">
        <v>154</v>
      </c>
    </row>
    <row r="375" spans="1:65" s="12" customFormat="1" ht="22.9" customHeight="1">
      <c r="B375" s="174"/>
      <c r="C375" s="175"/>
      <c r="D375" s="176" t="s">
        <v>76</v>
      </c>
      <c r="E375" s="188" t="s">
        <v>512</v>
      </c>
      <c r="F375" s="188" t="s">
        <v>513</v>
      </c>
      <c r="G375" s="175"/>
      <c r="H375" s="175"/>
      <c r="I375" s="178"/>
      <c r="J375" s="189">
        <f>BK375</f>
        <v>0</v>
      </c>
      <c r="K375" s="175"/>
      <c r="L375" s="180"/>
      <c r="M375" s="181"/>
      <c r="N375" s="182"/>
      <c r="O375" s="182"/>
      <c r="P375" s="183">
        <f>SUM(P376:P385)</f>
        <v>0</v>
      </c>
      <c r="Q375" s="182"/>
      <c r="R375" s="183">
        <f>SUM(R376:R385)</f>
        <v>6.6870319999999994</v>
      </c>
      <c r="S375" s="182"/>
      <c r="T375" s="184">
        <f>SUM(T376:T385)</f>
        <v>0</v>
      </c>
      <c r="AR375" s="185" t="s">
        <v>8</v>
      </c>
      <c r="AT375" s="186" t="s">
        <v>76</v>
      </c>
      <c r="AU375" s="186" t="s">
        <v>8</v>
      </c>
      <c r="AY375" s="185" t="s">
        <v>154</v>
      </c>
      <c r="BK375" s="187">
        <f>SUM(BK376:BK385)</f>
        <v>0</v>
      </c>
    </row>
    <row r="376" spans="1:65" s="2" customFormat="1" ht="16.5" customHeight="1">
      <c r="A376" s="33"/>
      <c r="B376" s="34"/>
      <c r="C376" s="190" t="s">
        <v>507</v>
      </c>
      <c r="D376" s="190" t="s">
        <v>156</v>
      </c>
      <c r="E376" s="191" t="s">
        <v>515</v>
      </c>
      <c r="F376" s="192" t="s">
        <v>516</v>
      </c>
      <c r="G376" s="193" t="s">
        <v>198</v>
      </c>
      <c r="H376" s="194">
        <v>67.823999999999998</v>
      </c>
      <c r="I376" s="195"/>
      <c r="J376" s="196">
        <f>ROUND(I376*H376,0)</f>
        <v>0</v>
      </c>
      <c r="K376" s="192" t="s">
        <v>160</v>
      </c>
      <c r="L376" s="38"/>
      <c r="M376" s="197" t="s">
        <v>1</v>
      </c>
      <c r="N376" s="198" t="s">
        <v>43</v>
      </c>
      <c r="O376" s="70"/>
      <c r="P376" s="199">
        <f>O376*H376</f>
        <v>0</v>
      </c>
      <c r="Q376" s="199">
        <v>6.3E-2</v>
      </c>
      <c r="R376" s="199">
        <f>Q376*H376</f>
        <v>4.2729119999999998</v>
      </c>
      <c r="S376" s="199">
        <v>0</v>
      </c>
      <c r="T376" s="200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01" t="s">
        <v>161</v>
      </c>
      <c r="AT376" s="201" t="s">
        <v>156</v>
      </c>
      <c r="AU376" s="201" t="s">
        <v>87</v>
      </c>
      <c r="AY376" s="16" t="s">
        <v>154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16" t="s">
        <v>87</v>
      </c>
      <c r="BK376" s="202">
        <f>ROUND(I376*H376,0)</f>
        <v>0</v>
      </c>
      <c r="BL376" s="16" t="s">
        <v>161</v>
      </c>
      <c r="BM376" s="201" t="s">
        <v>517</v>
      </c>
    </row>
    <row r="377" spans="1:65" s="13" customFormat="1" ht="11.25">
      <c r="B377" s="203"/>
      <c r="C377" s="204"/>
      <c r="D377" s="205" t="s">
        <v>163</v>
      </c>
      <c r="E377" s="206" t="s">
        <v>1</v>
      </c>
      <c r="F377" s="207" t="s">
        <v>518</v>
      </c>
      <c r="G377" s="204"/>
      <c r="H377" s="208">
        <v>67.823999999999998</v>
      </c>
      <c r="I377" s="209"/>
      <c r="J377" s="204"/>
      <c r="K377" s="204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163</v>
      </c>
      <c r="AU377" s="214" t="s">
        <v>87</v>
      </c>
      <c r="AV377" s="13" t="s">
        <v>87</v>
      </c>
      <c r="AW377" s="13" t="s">
        <v>33</v>
      </c>
      <c r="AX377" s="13" t="s">
        <v>77</v>
      </c>
      <c r="AY377" s="214" t="s">
        <v>154</v>
      </c>
    </row>
    <row r="378" spans="1:65" s="2" customFormat="1" ht="16.5" customHeight="1">
      <c r="A378" s="33"/>
      <c r="B378" s="34"/>
      <c r="C378" s="190" t="s">
        <v>514</v>
      </c>
      <c r="D378" s="190" t="s">
        <v>156</v>
      </c>
      <c r="E378" s="191" t="s">
        <v>519</v>
      </c>
      <c r="F378" s="192" t="s">
        <v>520</v>
      </c>
      <c r="G378" s="193" t="s">
        <v>198</v>
      </c>
      <c r="H378" s="194">
        <v>67.823999999999998</v>
      </c>
      <c r="I378" s="195"/>
      <c r="J378" s="196">
        <f>ROUND(I378*H378,0)</f>
        <v>0</v>
      </c>
      <c r="K378" s="192" t="s">
        <v>1</v>
      </c>
      <c r="L378" s="38"/>
      <c r="M378" s="197" t="s">
        <v>1</v>
      </c>
      <c r="N378" s="198" t="s">
        <v>43</v>
      </c>
      <c r="O378" s="70"/>
      <c r="P378" s="199">
        <f>O378*H378</f>
        <v>0</v>
      </c>
      <c r="Q378" s="199">
        <v>0</v>
      </c>
      <c r="R378" s="199">
        <f>Q378*H378</f>
        <v>0</v>
      </c>
      <c r="S378" s="199">
        <v>0</v>
      </c>
      <c r="T378" s="200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01" t="s">
        <v>161</v>
      </c>
      <c r="AT378" s="201" t="s">
        <v>156</v>
      </c>
      <c r="AU378" s="201" t="s">
        <v>87</v>
      </c>
      <c r="AY378" s="16" t="s">
        <v>154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16" t="s">
        <v>87</v>
      </c>
      <c r="BK378" s="202">
        <f>ROUND(I378*H378,0)</f>
        <v>0</v>
      </c>
      <c r="BL378" s="16" t="s">
        <v>161</v>
      </c>
      <c r="BM378" s="201" t="s">
        <v>521</v>
      </c>
    </row>
    <row r="379" spans="1:65" s="13" customFormat="1" ht="11.25">
      <c r="B379" s="203"/>
      <c r="C379" s="204"/>
      <c r="D379" s="205" t="s">
        <v>163</v>
      </c>
      <c r="E379" s="206" t="s">
        <v>1</v>
      </c>
      <c r="F379" s="207" t="s">
        <v>518</v>
      </c>
      <c r="G379" s="204"/>
      <c r="H379" s="208">
        <v>67.823999999999998</v>
      </c>
      <c r="I379" s="209"/>
      <c r="J379" s="204"/>
      <c r="K379" s="204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163</v>
      </c>
      <c r="AU379" s="214" t="s">
        <v>87</v>
      </c>
      <c r="AV379" s="13" t="s">
        <v>87</v>
      </c>
      <c r="AW379" s="13" t="s">
        <v>33</v>
      </c>
      <c r="AX379" s="13" t="s">
        <v>77</v>
      </c>
      <c r="AY379" s="214" t="s">
        <v>154</v>
      </c>
    </row>
    <row r="380" spans="1:65" s="2" customFormat="1" ht="24">
      <c r="A380" s="33"/>
      <c r="B380" s="34"/>
      <c r="C380" s="190" t="s">
        <v>236</v>
      </c>
      <c r="D380" s="190" t="s">
        <v>156</v>
      </c>
      <c r="E380" s="191" t="s">
        <v>522</v>
      </c>
      <c r="F380" s="192" t="s">
        <v>523</v>
      </c>
      <c r="G380" s="193" t="s">
        <v>198</v>
      </c>
      <c r="H380" s="194">
        <v>67.823999999999998</v>
      </c>
      <c r="I380" s="195"/>
      <c r="J380" s="196">
        <f>ROUND(I380*H380,0)</f>
        <v>0</v>
      </c>
      <c r="K380" s="192" t="s">
        <v>1</v>
      </c>
      <c r="L380" s="38"/>
      <c r="M380" s="197" t="s">
        <v>1</v>
      </c>
      <c r="N380" s="198" t="s">
        <v>43</v>
      </c>
      <c r="O380" s="70"/>
      <c r="P380" s="199">
        <f>O380*H380</f>
        <v>0</v>
      </c>
      <c r="Q380" s="199">
        <v>0</v>
      </c>
      <c r="R380" s="199">
        <f>Q380*H380</f>
        <v>0</v>
      </c>
      <c r="S380" s="199">
        <v>0</v>
      </c>
      <c r="T380" s="200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01" t="s">
        <v>161</v>
      </c>
      <c r="AT380" s="201" t="s">
        <v>156</v>
      </c>
      <c r="AU380" s="201" t="s">
        <v>87</v>
      </c>
      <c r="AY380" s="16" t="s">
        <v>154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16" t="s">
        <v>87</v>
      </c>
      <c r="BK380" s="202">
        <f>ROUND(I380*H380,0)</f>
        <v>0</v>
      </c>
      <c r="BL380" s="16" t="s">
        <v>161</v>
      </c>
      <c r="BM380" s="201" t="s">
        <v>524</v>
      </c>
    </row>
    <row r="381" spans="1:65" s="13" customFormat="1" ht="11.25">
      <c r="B381" s="203"/>
      <c r="C381" s="204"/>
      <c r="D381" s="205" t="s">
        <v>163</v>
      </c>
      <c r="E381" s="206" t="s">
        <v>1</v>
      </c>
      <c r="F381" s="207" t="s">
        <v>518</v>
      </c>
      <c r="G381" s="204"/>
      <c r="H381" s="208">
        <v>67.823999999999998</v>
      </c>
      <c r="I381" s="209"/>
      <c r="J381" s="204"/>
      <c r="K381" s="204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163</v>
      </c>
      <c r="AU381" s="214" t="s">
        <v>87</v>
      </c>
      <c r="AV381" s="13" t="s">
        <v>87</v>
      </c>
      <c r="AW381" s="13" t="s">
        <v>33</v>
      </c>
      <c r="AX381" s="13" t="s">
        <v>77</v>
      </c>
      <c r="AY381" s="214" t="s">
        <v>154</v>
      </c>
    </row>
    <row r="382" spans="1:65" s="2" customFormat="1" ht="16.5" customHeight="1">
      <c r="A382" s="33"/>
      <c r="B382" s="34"/>
      <c r="C382" s="190" t="s">
        <v>257</v>
      </c>
      <c r="D382" s="190" t="s">
        <v>156</v>
      </c>
      <c r="E382" s="191" t="s">
        <v>525</v>
      </c>
      <c r="F382" s="192" t="s">
        <v>526</v>
      </c>
      <c r="G382" s="193" t="s">
        <v>198</v>
      </c>
      <c r="H382" s="194">
        <v>4</v>
      </c>
      <c r="I382" s="195"/>
      <c r="J382" s="196">
        <f>ROUND(I382*H382,0)</f>
        <v>0</v>
      </c>
      <c r="K382" s="192" t="s">
        <v>160</v>
      </c>
      <c r="L382" s="38"/>
      <c r="M382" s="197" t="s">
        <v>1</v>
      </c>
      <c r="N382" s="198" t="s">
        <v>43</v>
      </c>
      <c r="O382" s="70"/>
      <c r="P382" s="199">
        <f>O382*H382</f>
        <v>0</v>
      </c>
      <c r="Q382" s="199">
        <v>0.34562999999999999</v>
      </c>
      <c r="R382" s="199">
        <f>Q382*H382</f>
        <v>1.38252</v>
      </c>
      <c r="S382" s="199">
        <v>0</v>
      </c>
      <c r="T382" s="200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01" t="s">
        <v>161</v>
      </c>
      <c r="AT382" s="201" t="s">
        <v>156</v>
      </c>
      <c r="AU382" s="201" t="s">
        <v>87</v>
      </c>
      <c r="AY382" s="16" t="s">
        <v>154</v>
      </c>
      <c r="BE382" s="202">
        <f>IF(N382="základní",J382,0)</f>
        <v>0</v>
      </c>
      <c r="BF382" s="202">
        <f>IF(N382="snížená",J382,0)</f>
        <v>0</v>
      </c>
      <c r="BG382" s="202">
        <f>IF(N382="zákl. přenesená",J382,0)</f>
        <v>0</v>
      </c>
      <c r="BH382" s="202">
        <f>IF(N382="sníž. přenesená",J382,0)</f>
        <v>0</v>
      </c>
      <c r="BI382" s="202">
        <f>IF(N382="nulová",J382,0)</f>
        <v>0</v>
      </c>
      <c r="BJ382" s="16" t="s">
        <v>87</v>
      </c>
      <c r="BK382" s="202">
        <f>ROUND(I382*H382,0)</f>
        <v>0</v>
      </c>
      <c r="BL382" s="16" t="s">
        <v>161</v>
      </c>
      <c r="BM382" s="201" t="s">
        <v>527</v>
      </c>
    </row>
    <row r="383" spans="1:65" s="13" customFormat="1" ht="11.25">
      <c r="B383" s="203"/>
      <c r="C383" s="204"/>
      <c r="D383" s="205" t="s">
        <v>163</v>
      </c>
      <c r="E383" s="206" t="s">
        <v>1</v>
      </c>
      <c r="F383" s="207" t="s">
        <v>232</v>
      </c>
      <c r="G383" s="204"/>
      <c r="H383" s="208">
        <v>4</v>
      </c>
      <c r="I383" s="209"/>
      <c r="J383" s="204"/>
      <c r="K383" s="204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163</v>
      </c>
      <c r="AU383" s="214" t="s">
        <v>87</v>
      </c>
      <c r="AV383" s="13" t="s">
        <v>87</v>
      </c>
      <c r="AW383" s="13" t="s">
        <v>33</v>
      </c>
      <c r="AX383" s="13" t="s">
        <v>77</v>
      </c>
      <c r="AY383" s="214" t="s">
        <v>154</v>
      </c>
    </row>
    <row r="384" spans="1:65" s="2" customFormat="1" ht="16.5" customHeight="1">
      <c r="A384" s="33"/>
      <c r="B384" s="34"/>
      <c r="C384" s="190" t="s">
        <v>512</v>
      </c>
      <c r="D384" s="190" t="s">
        <v>156</v>
      </c>
      <c r="E384" s="191" t="s">
        <v>529</v>
      </c>
      <c r="F384" s="192" t="s">
        <v>530</v>
      </c>
      <c r="G384" s="193" t="s">
        <v>224</v>
      </c>
      <c r="H384" s="194">
        <v>8</v>
      </c>
      <c r="I384" s="195"/>
      <c r="J384" s="196">
        <f>ROUND(I384*H384,0)</f>
        <v>0</v>
      </c>
      <c r="K384" s="192" t="s">
        <v>160</v>
      </c>
      <c r="L384" s="38"/>
      <c r="M384" s="197" t="s">
        <v>1</v>
      </c>
      <c r="N384" s="198" t="s">
        <v>43</v>
      </c>
      <c r="O384" s="70"/>
      <c r="P384" s="199">
        <f>O384*H384</f>
        <v>0</v>
      </c>
      <c r="Q384" s="199">
        <v>0.12895000000000001</v>
      </c>
      <c r="R384" s="199">
        <f>Q384*H384</f>
        <v>1.0316000000000001</v>
      </c>
      <c r="S384" s="199">
        <v>0</v>
      </c>
      <c r="T384" s="200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01" t="s">
        <v>161</v>
      </c>
      <c r="AT384" s="201" t="s">
        <v>156</v>
      </c>
      <c r="AU384" s="201" t="s">
        <v>87</v>
      </c>
      <c r="AY384" s="16" t="s">
        <v>154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6" t="s">
        <v>87</v>
      </c>
      <c r="BK384" s="202">
        <f>ROUND(I384*H384,0)</f>
        <v>0</v>
      </c>
      <c r="BL384" s="16" t="s">
        <v>161</v>
      </c>
      <c r="BM384" s="201" t="s">
        <v>531</v>
      </c>
    </row>
    <row r="385" spans="1:65" s="13" customFormat="1" ht="11.25">
      <c r="B385" s="203"/>
      <c r="C385" s="204"/>
      <c r="D385" s="205" t="s">
        <v>163</v>
      </c>
      <c r="E385" s="206" t="s">
        <v>1</v>
      </c>
      <c r="F385" s="207" t="s">
        <v>532</v>
      </c>
      <c r="G385" s="204"/>
      <c r="H385" s="208">
        <v>8</v>
      </c>
      <c r="I385" s="209"/>
      <c r="J385" s="204"/>
      <c r="K385" s="204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163</v>
      </c>
      <c r="AU385" s="214" t="s">
        <v>87</v>
      </c>
      <c r="AV385" s="13" t="s">
        <v>87</v>
      </c>
      <c r="AW385" s="13" t="s">
        <v>33</v>
      </c>
      <c r="AX385" s="13" t="s">
        <v>77</v>
      </c>
      <c r="AY385" s="214" t="s">
        <v>154</v>
      </c>
    </row>
    <row r="386" spans="1:65" s="12" customFormat="1" ht="22.9" customHeight="1">
      <c r="B386" s="174"/>
      <c r="C386" s="175"/>
      <c r="D386" s="176" t="s">
        <v>76</v>
      </c>
      <c r="E386" s="188" t="s">
        <v>528</v>
      </c>
      <c r="F386" s="188" t="s">
        <v>533</v>
      </c>
      <c r="G386" s="175"/>
      <c r="H386" s="175"/>
      <c r="I386" s="178"/>
      <c r="J386" s="189">
        <f>BK386</f>
        <v>0</v>
      </c>
      <c r="K386" s="175"/>
      <c r="L386" s="180"/>
      <c r="M386" s="181"/>
      <c r="N386" s="182"/>
      <c r="O386" s="182"/>
      <c r="P386" s="183">
        <f>SUM(P387:P393)</f>
        <v>0</v>
      </c>
      <c r="Q386" s="182"/>
      <c r="R386" s="183">
        <f>SUM(R387:R393)</f>
        <v>1.9968E-2</v>
      </c>
      <c r="S386" s="182"/>
      <c r="T386" s="184">
        <f>SUM(T387:T393)</f>
        <v>0</v>
      </c>
      <c r="AR386" s="185" t="s">
        <v>8</v>
      </c>
      <c r="AT386" s="186" t="s">
        <v>76</v>
      </c>
      <c r="AU386" s="186" t="s">
        <v>8</v>
      </c>
      <c r="AY386" s="185" t="s">
        <v>154</v>
      </c>
      <c r="BK386" s="187">
        <f>SUM(BK387:BK393)</f>
        <v>0</v>
      </c>
    </row>
    <row r="387" spans="1:65" s="2" customFormat="1" ht="16.5" customHeight="1">
      <c r="A387" s="33"/>
      <c r="B387" s="34"/>
      <c r="C387" s="190" t="s">
        <v>528</v>
      </c>
      <c r="D387" s="190" t="s">
        <v>156</v>
      </c>
      <c r="E387" s="191" t="s">
        <v>535</v>
      </c>
      <c r="F387" s="192" t="s">
        <v>536</v>
      </c>
      <c r="G387" s="193" t="s">
        <v>219</v>
      </c>
      <c r="H387" s="194">
        <v>32</v>
      </c>
      <c r="I387" s="195"/>
      <c r="J387" s="196">
        <f>ROUND(I387*H387,0)</f>
        <v>0</v>
      </c>
      <c r="K387" s="192" t="s">
        <v>160</v>
      </c>
      <c r="L387" s="38"/>
      <c r="M387" s="197" t="s">
        <v>1</v>
      </c>
      <c r="N387" s="198" t="s">
        <v>43</v>
      </c>
      <c r="O387" s="70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201" t="s">
        <v>161</v>
      </c>
      <c r="AT387" s="201" t="s">
        <v>156</v>
      </c>
      <c r="AU387" s="201" t="s">
        <v>87</v>
      </c>
      <c r="AY387" s="16" t="s">
        <v>154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6" t="s">
        <v>87</v>
      </c>
      <c r="BK387" s="202">
        <f>ROUND(I387*H387,0)</f>
        <v>0</v>
      </c>
      <c r="BL387" s="16" t="s">
        <v>161</v>
      </c>
      <c r="BM387" s="201" t="s">
        <v>537</v>
      </c>
    </row>
    <row r="388" spans="1:65" s="13" customFormat="1" ht="11.25">
      <c r="B388" s="203"/>
      <c r="C388" s="204"/>
      <c r="D388" s="205" t="s">
        <v>163</v>
      </c>
      <c r="E388" s="206" t="s">
        <v>1</v>
      </c>
      <c r="F388" s="207" t="s">
        <v>538</v>
      </c>
      <c r="G388" s="204"/>
      <c r="H388" s="208">
        <v>32</v>
      </c>
      <c r="I388" s="209"/>
      <c r="J388" s="204"/>
      <c r="K388" s="204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163</v>
      </c>
      <c r="AU388" s="214" t="s">
        <v>87</v>
      </c>
      <c r="AV388" s="13" t="s">
        <v>87</v>
      </c>
      <c r="AW388" s="13" t="s">
        <v>33</v>
      </c>
      <c r="AX388" s="13" t="s">
        <v>77</v>
      </c>
      <c r="AY388" s="214" t="s">
        <v>154</v>
      </c>
    </row>
    <row r="389" spans="1:65" s="2" customFormat="1" ht="16.5" customHeight="1">
      <c r="A389" s="33"/>
      <c r="B389" s="34"/>
      <c r="C389" s="215" t="s">
        <v>534</v>
      </c>
      <c r="D389" s="215" t="s">
        <v>270</v>
      </c>
      <c r="E389" s="216" t="s">
        <v>540</v>
      </c>
      <c r="F389" s="217" t="s">
        <v>541</v>
      </c>
      <c r="G389" s="218" t="s">
        <v>219</v>
      </c>
      <c r="H389" s="219">
        <v>32</v>
      </c>
      <c r="I389" s="220"/>
      <c r="J389" s="221">
        <f>ROUND(I389*H389,0)</f>
        <v>0</v>
      </c>
      <c r="K389" s="217" t="s">
        <v>160</v>
      </c>
      <c r="L389" s="222"/>
      <c r="M389" s="223" t="s">
        <v>1</v>
      </c>
      <c r="N389" s="224" t="s">
        <v>43</v>
      </c>
      <c r="O389" s="70"/>
      <c r="P389" s="199">
        <f>O389*H389</f>
        <v>0</v>
      </c>
      <c r="Q389" s="199">
        <v>3.0000000000000001E-5</v>
      </c>
      <c r="R389" s="199">
        <f>Q389*H389</f>
        <v>9.6000000000000002E-4</v>
      </c>
      <c r="S389" s="199">
        <v>0</v>
      </c>
      <c r="T389" s="200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201" t="s">
        <v>195</v>
      </c>
      <c r="AT389" s="201" t="s">
        <v>270</v>
      </c>
      <c r="AU389" s="201" t="s">
        <v>87</v>
      </c>
      <c r="AY389" s="16" t="s">
        <v>154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16" t="s">
        <v>87</v>
      </c>
      <c r="BK389" s="202">
        <f>ROUND(I389*H389,0)</f>
        <v>0</v>
      </c>
      <c r="BL389" s="16" t="s">
        <v>161</v>
      </c>
      <c r="BM389" s="201" t="s">
        <v>542</v>
      </c>
    </row>
    <row r="390" spans="1:65" s="2" customFormat="1" ht="16.5" customHeight="1">
      <c r="A390" s="33"/>
      <c r="B390" s="34"/>
      <c r="C390" s="190" t="s">
        <v>539</v>
      </c>
      <c r="D390" s="190" t="s">
        <v>156</v>
      </c>
      <c r="E390" s="191" t="s">
        <v>544</v>
      </c>
      <c r="F390" s="192" t="s">
        <v>545</v>
      </c>
      <c r="G390" s="193" t="s">
        <v>219</v>
      </c>
      <c r="H390" s="194">
        <v>32</v>
      </c>
      <c r="I390" s="195"/>
      <c r="J390" s="196">
        <f>ROUND(I390*H390,0)</f>
        <v>0</v>
      </c>
      <c r="K390" s="192" t="s">
        <v>160</v>
      </c>
      <c r="L390" s="38"/>
      <c r="M390" s="197" t="s">
        <v>1</v>
      </c>
      <c r="N390" s="198" t="s">
        <v>43</v>
      </c>
      <c r="O390" s="70"/>
      <c r="P390" s="199">
        <f>O390*H390</f>
        <v>0</v>
      </c>
      <c r="Q390" s="199">
        <v>0</v>
      </c>
      <c r="R390" s="199">
        <f>Q390*H390</f>
        <v>0</v>
      </c>
      <c r="S390" s="199">
        <v>0</v>
      </c>
      <c r="T390" s="200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01" t="s">
        <v>161</v>
      </c>
      <c r="AT390" s="201" t="s">
        <v>156</v>
      </c>
      <c r="AU390" s="201" t="s">
        <v>87</v>
      </c>
      <c r="AY390" s="16" t="s">
        <v>154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16" t="s">
        <v>87</v>
      </c>
      <c r="BK390" s="202">
        <f>ROUND(I390*H390,0)</f>
        <v>0</v>
      </c>
      <c r="BL390" s="16" t="s">
        <v>161</v>
      </c>
      <c r="BM390" s="201" t="s">
        <v>546</v>
      </c>
    </row>
    <row r="391" spans="1:65" s="13" customFormat="1" ht="11.25">
      <c r="B391" s="203"/>
      <c r="C391" s="204"/>
      <c r="D391" s="205" t="s">
        <v>163</v>
      </c>
      <c r="E391" s="206" t="s">
        <v>1</v>
      </c>
      <c r="F391" s="207" t="s">
        <v>538</v>
      </c>
      <c r="G391" s="204"/>
      <c r="H391" s="208">
        <v>32</v>
      </c>
      <c r="I391" s="209"/>
      <c r="J391" s="204"/>
      <c r="K391" s="204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163</v>
      </c>
      <c r="AU391" s="214" t="s">
        <v>87</v>
      </c>
      <c r="AV391" s="13" t="s">
        <v>87</v>
      </c>
      <c r="AW391" s="13" t="s">
        <v>33</v>
      </c>
      <c r="AX391" s="13" t="s">
        <v>77</v>
      </c>
      <c r="AY391" s="214" t="s">
        <v>154</v>
      </c>
    </row>
    <row r="392" spans="1:65" s="2" customFormat="1" ht="16.5" customHeight="1">
      <c r="A392" s="33"/>
      <c r="B392" s="34"/>
      <c r="C392" s="215" t="s">
        <v>543</v>
      </c>
      <c r="D392" s="215" t="s">
        <v>270</v>
      </c>
      <c r="E392" s="216" t="s">
        <v>548</v>
      </c>
      <c r="F392" s="217" t="s">
        <v>549</v>
      </c>
      <c r="G392" s="218" t="s">
        <v>224</v>
      </c>
      <c r="H392" s="219">
        <v>14.08</v>
      </c>
      <c r="I392" s="220"/>
      <c r="J392" s="221">
        <f>ROUND(I392*H392,0)</f>
        <v>0</v>
      </c>
      <c r="K392" s="217" t="s">
        <v>160</v>
      </c>
      <c r="L392" s="222"/>
      <c r="M392" s="223" t="s">
        <v>1</v>
      </c>
      <c r="N392" s="224" t="s">
        <v>43</v>
      </c>
      <c r="O392" s="70"/>
      <c r="P392" s="199">
        <f>O392*H392</f>
        <v>0</v>
      </c>
      <c r="Q392" s="199">
        <v>1.3500000000000001E-3</v>
      </c>
      <c r="R392" s="199">
        <f>Q392*H392</f>
        <v>1.9008000000000001E-2</v>
      </c>
      <c r="S392" s="199">
        <v>0</v>
      </c>
      <c r="T392" s="200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01" t="s">
        <v>195</v>
      </c>
      <c r="AT392" s="201" t="s">
        <v>270</v>
      </c>
      <c r="AU392" s="201" t="s">
        <v>87</v>
      </c>
      <c r="AY392" s="16" t="s">
        <v>154</v>
      </c>
      <c r="BE392" s="202">
        <f>IF(N392="základní",J392,0)</f>
        <v>0</v>
      </c>
      <c r="BF392" s="202">
        <f>IF(N392="snížená",J392,0)</f>
        <v>0</v>
      </c>
      <c r="BG392" s="202">
        <f>IF(N392="zákl. přenesená",J392,0)</f>
        <v>0</v>
      </c>
      <c r="BH392" s="202">
        <f>IF(N392="sníž. přenesená",J392,0)</f>
        <v>0</v>
      </c>
      <c r="BI392" s="202">
        <f>IF(N392="nulová",J392,0)</f>
        <v>0</v>
      </c>
      <c r="BJ392" s="16" t="s">
        <v>87</v>
      </c>
      <c r="BK392" s="202">
        <f>ROUND(I392*H392,0)</f>
        <v>0</v>
      </c>
      <c r="BL392" s="16" t="s">
        <v>161</v>
      </c>
      <c r="BM392" s="201" t="s">
        <v>550</v>
      </c>
    </row>
    <row r="393" spans="1:65" s="13" customFormat="1" ht="11.25">
      <c r="B393" s="203"/>
      <c r="C393" s="204"/>
      <c r="D393" s="205" t="s">
        <v>163</v>
      </c>
      <c r="E393" s="206" t="s">
        <v>1</v>
      </c>
      <c r="F393" s="207" t="s">
        <v>551</v>
      </c>
      <c r="G393" s="204"/>
      <c r="H393" s="208">
        <v>14.08</v>
      </c>
      <c r="I393" s="209"/>
      <c r="J393" s="204"/>
      <c r="K393" s="204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163</v>
      </c>
      <c r="AU393" s="214" t="s">
        <v>87</v>
      </c>
      <c r="AV393" s="13" t="s">
        <v>87</v>
      </c>
      <c r="AW393" s="13" t="s">
        <v>33</v>
      </c>
      <c r="AX393" s="13" t="s">
        <v>77</v>
      </c>
      <c r="AY393" s="214" t="s">
        <v>154</v>
      </c>
    </row>
    <row r="394" spans="1:65" s="12" customFormat="1" ht="22.9" customHeight="1">
      <c r="B394" s="174"/>
      <c r="C394" s="175"/>
      <c r="D394" s="176" t="s">
        <v>76</v>
      </c>
      <c r="E394" s="188" t="s">
        <v>201</v>
      </c>
      <c r="F394" s="188" t="s">
        <v>552</v>
      </c>
      <c r="G394" s="175"/>
      <c r="H394" s="175"/>
      <c r="I394" s="178"/>
      <c r="J394" s="189">
        <f>BK394</f>
        <v>0</v>
      </c>
      <c r="K394" s="175"/>
      <c r="L394" s="180"/>
      <c r="M394" s="181"/>
      <c r="N394" s="182"/>
      <c r="O394" s="182"/>
      <c r="P394" s="183">
        <f>SUM(P395:P425)</f>
        <v>0</v>
      </c>
      <c r="Q394" s="182"/>
      <c r="R394" s="183">
        <f>SUM(R395:R425)</f>
        <v>0.29194329999999996</v>
      </c>
      <c r="S394" s="182"/>
      <c r="T394" s="184">
        <f>SUM(T395:T425)</f>
        <v>0</v>
      </c>
      <c r="AR394" s="185" t="s">
        <v>8</v>
      </c>
      <c r="AT394" s="186" t="s">
        <v>76</v>
      </c>
      <c r="AU394" s="186" t="s">
        <v>8</v>
      </c>
      <c r="AY394" s="185" t="s">
        <v>154</v>
      </c>
      <c r="BK394" s="187">
        <f>SUM(BK395:BK425)</f>
        <v>0</v>
      </c>
    </row>
    <row r="395" spans="1:65" s="2" customFormat="1" ht="16.5" customHeight="1">
      <c r="A395" s="33"/>
      <c r="B395" s="34"/>
      <c r="C395" s="190" t="s">
        <v>547</v>
      </c>
      <c r="D395" s="190" t="s">
        <v>156</v>
      </c>
      <c r="E395" s="191" t="s">
        <v>554</v>
      </c>
      <c r="F395" s="192" t="s">
        <v>555</v>
      </c>
      <c r="G395" s="193" t="s">
        <v>198</v>
      </c>
      <c r="H395" s="194">
        <v>1959.6479999999999</v>
      </c>
      <c r="I395" s="195"/>
      <c r="J395" s="196">
        <f>ROUND(I395*H395,0)</f>
        <v>0</v>
      </c>
      <c r="K395" s="192" t="s">
        <v>160</v>
      </c>
      <c r="L395" s="38"/>
      <c r="M395" s="197" t="s">
        <v>1</v>
      </c>
      <c r="N395" s="198" t="s">
        <v>43</v>
      </c>
      <c r="O395" s="70"/>
      <c r="P395" s="199">
        <f>O395*H395</f>
        <v>0</v>
      </c>
      <c r="Q395" s="199">
        <v>0</v>
      </c>
      <c r="R395" s="199">
        <f>Q395*H395</f>
        <v>0</v>
      </c>
      <c r="S395" s="199">
        <v>0</v>
      </c>
      <c r="T395" s="200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201" t="s">
        <v>161</v>
      </c>
      <c r="AT395" s="201" t="s">
        <v>156</v>
      </c>
      <c r="AU395" s="201" t="s">
        <v>87</v>
      </c>
      <c r="AY395" s="16" t="s">
        <v>154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16" t="s">
        <v>87</v>
      </c>
      <c r="BK395" s="202">
        <f>ROUND(I395*H395,0)</f>
        <v>0</v>
      </c>
      <c r="BL395" s="16" t="s">
        <v>161</v>
      </c>
      <c r="BM395" s="201" t="s">
        <v>556</v>
      </c>
    </row>
    <row r="396" spans="1:65" s="13" customFormat="1" ht="11.25">
      <c r="B396" s="203"/>
      <c r="C396" s="204"/>
      <c r="D396" s="205" t="s">
        <v>163</v>
      </c>
      <c r="E396" s="206" t="s">
        <v>1</v>
      </c>
      <c r="F396" s="207" t="s">
        <v>1464</v>
      </c>
      <c r="G396" s="204"/>
      <c r="H396" s="208">
        <v>1959.6479999999999</v>
      </c>
      <c r="I396" s="209"/>
      <c r="J396" s="204"/>
      <c r="K396" s="204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163</v>
      </c>
      <c r="AU396" s="214" t="s">
        <v>87</v>
      </c>
      <c r="AV396" s="13" t="s">
        <v>87</v>
      </c>
      <c r="AW396" s="13" t="s">
        <v>33</v>
      </c>
      <c r="AX396" s="13" t="s">
        <v>8</v>
      </c>
      <c r="AY396" s="214" t="s">
        <v>154</v>
      </c>
    </row>
    <row r="397" spans="1:65" s="2" customFormat="1" ht="21.75" customHeight="1">
      <c r="A397" s="33"/>
      <c r="B397" s="34"/>
      <c r="C397" s="190" t="s">
        <v>553</v>
      </c>
      <c r="D397" s="190" t="s">
        <v>156</v>
      </c>
      <c r="E397" s="191" t="s">
        <v>559</v>
      </c>
      <c r="F397" s="192" t="s">
        <v>560</v>
      </c>
      <c r="G397" s="193" t="s">
        <v>198</v>
      </c>
      <c r="H397" s="194">
        <v>178327.96799999999</v>
      </c>
      <c r="I397" s="195"/>
      <c r="J397" s="196">
        <f>ROUND(I397*H397,0)</f>
        <v>0</v>
      </c>
      <c r="K397" s="192" t="s">
        <v>160</v>
      </c>
      <c r="L397" s="38"/>
      <c r="M397" s="197" t="s">
        <v>1</v>
      </c>
      <c r="N397" s="198" t="s">
        <v>43</v>
      </c>
      <c r="O397" s="70"/>
      <c r="P397" s="199">
        <f>O397*H397</f>
        <v>0</v>
      </c>
      <c r="Q397" s="199">
        <v>0</v>
      </c>
      <c r="R397" s="199">
        <f>Q397*H397</f>
        <v>0</v>
      </c>
      <c r="S397" s="199">
        <v>0</v>
      </c>
      <c r="T397" s="200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201" t="s">
        <v>161</v>
      </c>
      <c r="AT397" s="201" t="s">
        <v>156</v>
      </c>
      <c r="AU397" s="201" t="s">
        <v>87</v>
      </c>
      <c r="AY397" s="16" t="s">
        <v>154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16" t="s">
        <v>87</v>
      </c>
      <c r="BK397" s="202">
        <f>ROUND(I397*H397,0)</f>
        <v>0</v>
      </c>
      <c r="BL397" s="16" t="s">
        <v>161</v>
      </c>
      <c r="BM397" s="201" t="s">
        <v>561</v>
      </c>
    </row>
    <row r="398" spans="1:65" s="13" customFormat="1" ht="11.25">
      <c r="B398" s="203"/>
      <c r="C398" s="204"/>
      <c r="D398" s="205" t="s">
        <v>163</v>
      </c>
      <c r="E398" s="206" t="s">
        <v>1</v>
      </c>
      <c r="F398" s="207" t="s">
        <v>1465</v>
      </c>
      <c r="G398" s="204"/>
      <c r="H398" s="208">
        <v>178327.96799999999</v>
      </c>
      <c r="I398" s="209"/>
      <c r="J398" s="204"/>
      <c r="K398" s="204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163</v>
      </c>
      <c r="AU398" s="214" t="s">
        <v>87</v>
      </c>
      <c r="AV398" s="13" t="s">
        <v>87</v>
      </c>
      <c r="AW398" s="13" t="s">
        <v>33</v>
      </c>
      <c r="AX398" s="13" t="s">
        <v>77</v>
      </c>
      <c r="AY398" s="214" t="s">
        <v>154</v>
      </c>
    </row>
    <row r="399" spans="1:65" s="2" customFormat="1" ht="16.5" customHeight="1">
      <c r="A399" s="33"/>
      <c r="B399" s="34"/>
      <c r="C399" s="190" t="s">
        <v>558</v>
      </c>
      <c r="D399" s="190" t="s">
        <v>156</v>
      </c>
      <c r="E399" s="191" t="s">
        <v>564</v>
      </c>
      <c r="F399" s="192" t="s">
        <v>565</v>
      </c>
      <c r="G399" s="193" t="s">
        <v>198</v>
      </c>
      <c r="H399" s="194">
        <v>1959.6479999999999</v>
      </c>
      <c r="I399" s="195"/>
      <c r="J399" s="196">
        <f>ROUND(I399*H399,0)</f>
        <v>0</v>
      </c>
      <c r="K399" s="192" t="s">
        <v>160</v>
      </c>
      <c r="L399" s="38"/>
      <c r="M399" s="197" t="s">
        <v>1</v>
      </c>
      <c r="N399" s="198" t="s">
        <v>43</v>
      </c>
      <c r="O399" s="70"/>
      <c r="P399" s="199">
        <f>O399*H399</f>
        <v>0</v>
      </c>
      <c r="Q399" s="199">
        <v>0</v>
      </c>
      <c r="R399" s="199">
        <f>Q399*H399</f>
        <v>0</v>
      </c>
      <c r="S399" s="199">
        <v>0</v>
      </c>
      <c r="T399" s="200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201" t="s">
        <v>161</v>
      </c>
      <c r="AT399" s="201" t="s">
        <v>156</v>
      </c>
      <c r="AU399" s="201" t="s">
        <v>87</v>
      </c>
      <c r="AY399" s="16" t="s">
        <v>154</v>
      </c>
      <c r="BE399" s="202">
        <f>IF(N399="základní",J399,0)</f>
        <v>0</v>
      </c>
      <c r="BF399" s="202">
        <f>IF(N399="snížená",J399,0)</f>
        <v>0</v>
      </c>
      <c r="BG399" s="202">
        <f>IF(N399="zákl. přenesená",J399,0)</f>
        <v>0</v>
      </c>
      <c r="BH399" s="202">
        <f>IF(N399="sníž. přenesená",J399,0)</f>
        <v>0</v>
      </c>
      <c r="BI399" s="202">
        <f>IF(N399="nulová",J399,0)</f>
        <v>0</v>
      </c>
      <c r="BJ399" s="16" t="s">
        <v>87</v>
      </c>
      <c r="BK399" s="202">
        <f>ROUND(I399*H399,0)</f>
        <v>0</v>
      </c>
      <c r="BL399" s="16" t="s">
        <v>161</v>
      </c>
      <c r="BM399" s="201" t="s">
        <v>566</v>
      </c>
    </row>
    <row r="400" spans="1:65" s="2" customFormat="1" ht="16.5" customHeight="1">
      <c r="A400" s="33"/>
      <c r="B400" s="34"/>
      <c r="C400" s="190" t="s">
        <v>563</v>
      </c>
      <c r="D400" s="190" t="s">
        <v>156</v>
      </c>
      <c r="E400" s="191" t="s">
        <v>568</v>
      </c>
      <c r="F400" s="192" t="s">
        <v>569</v>
      </c>
      <c r="G400" s="193" t="s">
        <v>224</v>
      </c>
      <c r="H400" s="194">
        <v>981.76</v>
      </c>
      <c r="I400" s="195"/>
      <c r="J400" s="196">
        <f>ROUND(I400*H400,0)</f>
        <v>0</v>
      </c>
      <c r="K400" s="192" t="s">
        <v>160</v>
      </c>
      <c r="L400" s="38"/>
      <c r="M400" s="197" t="s">
        <v>1</v>
      </c>
      <c r="N400" s="198" t="s">
        <v>43</v>
      </c>
      <c r="O400" s="70"/>
      <c r="P400" s="199">
        <f>O400*H400</f>
        <v>0</v>
      </c>
      <c r="Q400" s="199">
        <v>0</v>
      </c>
      <c r="R400" s="199">
        <f>Q400*H400</f>
        <v>0</v>
      </c>
      <c r="S400" s="199">
        <v>0</v>
      </c>
      <c r="T400" s="200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01" t="s">
        <v>161</v>
      </c>
      <c r="AT400" s="201" t="s">
        <v>156</v>
      </c>
      <c r="AU400" s="201" t="s">
        <v>87</v>
      </c>
      <c r="AY400" s="16" t="s">
        <v>154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16" t="s">
        <v>87</v>
      </c>
      <c r="BK400" s="202">
        <f>ROUND(I400*H400,0)</f>
        <v>0</v>
      </c>
      <c r="BL400" s="16" t="s">
        <v>161</v>
      </c>
      <c r="BM400" s="201" t="s">
        <v>570</v>
      </c>
    </row>
    <row r="401" spans="1:65" s="13" customFormat="1" ht="11.25">
      <c r="B401" s="203"/>
      <c r="C401" s="204"/>
      <c r="D401" s="205" t="s">
        <v>163</v>
      </c>
      <c r="E401" s="206" t="s">
        <v>1</v>
      </c>
      <c r="F401" s="207" t="s">
        <v>1466</v>
      </c>
      <c r="G401" s="204"/>
      <c r="H401" s="208">
        <v>981.76</v>
      </c>
      <c r="I401" s="209"/>
      <c r="J401" s="204"/>
      <c r="K401" s="204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163</v>
      </c>
      <c r="AU401" s="214" t="s">
        <v>87</v>
      </c>
      <c r="AV401" s="13" t="s">
        <v>87</v>
      </c>
      <c r="AW401" s="13" t="s">
        <v>33</v>
      </c>
      <c r="AX401" s="13" t="s">
        <v>77</v>
      </c>
      <c r="AY401" s="214" t="s">
        <v>154</v>
      </c>
    </row>
    <row r="402" spans="1:65" s="2" customFormat="1" ht="16.5" customHeight="1">
      <c r="A402" s="33"/>
      <c r="B402" s="34"/>
      <c r="C402" s="190" t="s">
        <v>567</v>
      </c>
      <c r="D402" s="190" t="s">
        <v>156</v>
      </c>
      <c r="E402" s="191" t="s">
        <v>573</v>
      </c>
      <c r="F402" s="192" t="s">
        <v>574</v>
      </c>
      <c r="G402" s="193" t="s">
        <v>224</v>
      </c>
      <c r="H402" s="194">
        <v>58905.599999999999</v>
      </c>
      <c r="I402" s="195"/>
      <c r="J402" s="196">
        <f>ROUND(I402*H402,0)</f>
        <v>0</v>
      </c>
      <c r="K402" s="192" t="s">
        <v>160</v>
      </c>
      <c r="L402" s="38"/>
      <c r="M402" s="197" t="s">
        <v>1</v>
      </c>
      <c r="N402" s="198" t="s">
        <v>43</v>
      </c>
      <c r="O402" s="70"/>
      <c r="P402" s="199">
        <f>O402*H402</f>
        <v>0</v>
      </c>
      <c r="Q402" s="199">
        <v>0</v>
      </c>
      <c r="R402" s="199">
        <f>Q402*H402</f>
        <v>0</v>
      </c>
      <c r="S402" s="199">
        <v>0</v>
      </c>
      <c r="T402" s="200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01" t="s">
        <v>161</v>
      </c>
      <c r="AT402" s="201" t="s">
        <v>156</v>
      </c>
      <c r="AU402" s="201" t="s">
        <v>87</v>
      </c>
      <c r="AY402" s="16" t="s">
        <v>154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16" t="s">
        <v>87</v>
      </c>
      <c r="BK402" s="202">
        <f>ROUND(I402*H402,0)</f>
        <v>0</v>
      </c>
      <c r="BL402" s="16" t="s">
        <v>161</v>
      </c>
      <c r="BM402" s="201" t="s">
        <v>575</v>
      </c>
    </row>
    <row r="403" spans="1:65" s="13" customFormat="1" ht="11.25">
      <c r="B403" s="203"/>
      <c r="C403" s="204"/>
      <c r="D403" s="205" t="s">
        <v>163</v>
      </c>
      <c r="E403" s="206" t="s">
        <v>1</v>
      </c>
      <c r="F403" s="207" t="s">
        <v>1467</v>
      </c>
      <c r="G403" s="204"/>
      <c r="H403" s="208">
        <v>58905.599999999999</v>
      </c>
      <c r="I403" s="209"/>
      <c r="J403" s="204"/>
      <c r="K403" s="204"/>
      <c r="L403" s="210"/>
      <c r="M403" s="211"/>
      <c r="N403" s="212"/>
      <c r="O403" s="212"/>
      <c r="P403" s="212"/>
      <c r="Q403" s="212"/>
      <c r="R403" s="212"/>
      <c r="S403" s="212"/>
      <c r="T403" s="213"/>
      <c r="AT403" s="214" t="s">
        <v>163</v>
      </c>
      <c r="AU403" s="214" t="s">
        <v>87</v>
      </c>
      <c r="AV403" s="13" t="s">
        <v>87</v>
      </c>
      <c r="AW403" s="13" t="s">
        <v>33</v>
      </c>
      <c r="AX403" s="13" t="s">
        <v>77</v>
      </c>
      <c r="AY403" s="214" t="s">
        <v>154</v>
      </c>
    </row>
    <row r="404" spans="1:65" s="2" customFormat="1" ht="16.5" customHeight="1">
      <c r="A404" s="33"/>
      <c r="B404" s="34"/>
      <c r="C404" s="190" t="s">
        <v>572</v>
      </c>
      <c r="D404" s="190" t="s">
        <v>156</v>
      </c>
      <c r="E404" s="191" t="s">
        <v>578</v>
      </c>
      <c r="F404" s="192" t="s">
        <v>579</v>
      </c>
      <c r="G404" s="193" t="s">
        <v>224</v>
      </c>
      <c r="H404" s="194">
        <v>981.76</v>
      </c>
      <c r="I404" s="195"/>
      <c r="J404" s="196">
        <f>ROUND(I404*H404,0)</f>
        <v>0</v>
      </c>
      <c r="K404" s="192" t="s">
        <v>160</v>
      </c>
      <c r="L404" s="38"/>
      <c r="M404" s="197" t="s">
        <v>1</v>
      </c>
      <c r="N404" s="198" t="s">
        <v>43</v>
      </c>
      <c r="O404" s="70"/>
      <c r="P404" s="199">
        <f>O404*H404</f>
        <v>0</v>
      </c>
      <c r="Q404" s="199">
        <v>0</v>
      </c>
      <c r="R404" s="199">
        <f>Q404*H404</f>
        <v>0</v>
      </c>
      <c r="S404" s="199">
        <v>0</v>
      </c>
      <c r="T404" s="200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201" t="s">
        <v>161</v>
      </c>
      <c r="AT404" s="201" t="s">
        <v>156</v>
      </c>
      <c r="AU404" s="201" t="s">
        <v>87</v>
      </c>
      <c r="AY404" s="16" t="s">
        <v>154</v>
      </c>
      <c r="BE404" s="202">
        <f>IF(N404="základní",J404,0)</f>
        <v>0</v>
      </c>
      <c r="BF404" s="202">
        <f>IF(N404="snížená",J404,0)</f>
        <v>0</v>
      </c>
      <c r="BG404" s="202">
        <f>IF(N404="zákl. přenesená",J404,0)</f>
        <v>0</v>
      </c>
      <c r="BH404" s="202">
        <f>IF(N404="sníž. přenesená",J404,0)</f>
        <v>0</v>
      </c>
      <c r="BI404" s="202">
        <f>IF(N404="nulová",J404,0)</f>
        <v>0</v>
      </c>
      <c r="BJ404" s="16" t="s">
        <v>87</v>
      </c>
      <c r="BK404" s="202">
        <f>ROUND(I404*H404,0)</f>
        <v>0</v>
      </c>
      <c r="BL404" s="16" t="s">
        <v>161</v>
      </c>
      <c r="BM404" s="201" t="s">
        <v>580</v>
      </c>
    </row>
    <row r="405" spans="1:65" s="2" customFormat="1" ht="16.5" customHeight="1">
      <c r="A405" s="33"/>
      <c r="B405" s="34"/>
      <c r="C405" s="190" t="s">
        <v>577</v>
      </c>
      <c r="D405" s="190" t="s">
        <v>156</v>
      </c>
      <c r="E405" s="191" t="s">
        <v>582</v>
      </c>
      <c r="F405" s="192" t="s">
        <v>583</v>
      </c>
      <c r="G405" s="193" t="s">
        <v>198</v>
      </c>
      <c r="H405" s="194">
        <v>1959.6479999999999</v>
      </c>
      <c r="I405" s="195"/>
      <c r="J405" s="196">
        <f>ROUND(I405*H405,0)</f>
        <v>0</v>
      </c>
      <c r="K405" s="192" t="s">
        <v>160</v>
      </c>
      <c r="L405" s="38"/>
      <c r="M405" s="197" t="s">
        <v>1</v>
      </c>
      <c r="N405" s="198" t="s">
        <v>43</v>
      </c>
      <c r="O405" s="70"/>
      <c r="P405" s="199">
        <f>O405*H405</f>
        <v>0</v>
      </c>
      <c r="Q405" s="199">
        <v>0</v>
      </c>
      <c r="R405" s="199">
        <f>Q405*H405</f>
        <v>0</v>
      </c>
      <c r="S405" s="199">
        <v>0</v>
      </c>
      <c r="T405" s="200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01" t="s">
        <v>161</v>
      </c>
      <c r="AT405" s="201" t="s">
        <v>156</v>
      </c>
      <c r="AU405" s="201" t="s">
        <v>87</v>
      </c>
      <c r="AY405" s="16" t="s">
        <v>154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16" t="s">
        <v>87</v>
      </c>
      <c r="BK405" s="202">
        <f>ROUND(I405*H405,0)</f>
        <v>0</v>
      </c>
      <c r="BL405" s="16" t="s">
        <v>161</v>
      </c>
      <c r="BM405" s="201" t="s">
        <v>584</v>
      </c>
    </row>
    <row r="406" spans="1:65" s="2" customFormat="1" ht="16.5" customHeight="1">
      <c r="A406" s="33"/>
      <c r="B406" s="34"/>
      <c r="C406" s="190" t="s">
        <v>581</v>
      </c>
      <c r="D406" s="190" t="s">
        <v>156</v>
      </c>
      <c r="E406" s="191" t="s">
        <v>586</v>
      </c>
      <c r="F406" s="192" t="s">
        <v>587</v>
      </c>
      <c r="G406" s="193" t="s">
        <v>198</v>
      </c>
      <c r="H406" s="194">
        <v>178327.96799999999</v>
      </c>
      <c r="I406" s="195"/>
      <c r="J406" s="196">
        <f>ROUND(I406*H406,0)</f>
        <v>0</v>
      </c>
      <c r="K406" s="192" t="s">
        <v>160</v>
      </c>
      <c r="L406" s="38"/>
      <c r="M406" s="197" t="s">
        <v>1</v>
      </c>
      <c r="N406" s="198" t="s">
        <v>43</v>
      </c>
      <c r="O406" s="70"/>
      <c r="P406" s="199">
        <f>O406*H406</f>
        <v>0</v>
      </c>
      <c r="Q406" s="199">
        <v>0</v>
      </c>
      <c r="R406" s="199">
        <f>Q406*H406</f>
        <v>0</v>
      </c>
      <c r="S406" s="199">
        <v>0</v>
      </c>
      <c r="T406" s="200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201" t="s">
        <v>161</v>
      </c>
      <c r="AT406" s="201" t="s">
        <v>156</v>
      </c>
      <c r="AU406" s="201" t="s">
        <v>87</v>
      </c>
      <c r="AY406" s="16" t="s">
        <v>154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16" t="s">
        <v>87</v>
      </c>
      <c r="BK406" s="202">
        <f>ROUND(I406*H406,0)</f>
        <v>0</v>
      </c>
      <c r="BL406" s="16" t="s">
        <v>161</v>
      </c>
      <c r="BM406" s="201" t="s">
        <v>588</v>
      </c>
    </row>
    <row r="407" spans="1:65" s="13" customFormat="1" ht="11.25">
      <c r="B407" s="203"/>
      <c r="C407" s="204"/>
      <c r="D407" s="205" t="s">
        <v>163</v>
      </c>
      <c r="E407" s="206" t="s">
        <v>1</v>
      </c>
      <c r="F407" s="207" t="s">
        <v>1465</v>
      </c>
      <c r="G407" s="204"/>
      <c r="H407" s="208">
        <v>178327.96799999999</v>
      </c>
      <c r="I407" s="209"/>
      <c r="J407" s="204"/>
      <c r="K407" s="204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163</v>
      </c>
      <c r="AU407" s="214" t="s">
        <v>87</v>
      </c>
      <c r="AV407" s="13" t="s">
        <v>87</v>
      </c>
      <c r="AW407" s="13" t="s">
        <v>33</v>
      </c>
      <c r="AX407" s="13" t="s">
        <v>77</v>
      </c>
      <c r="AY407" s="214" t="s">
        <v>154</v>
      </c>
    </row>
    <row r="408" spans="1:65" s="2" customFormat="1" ht="16.5" customHeight="1">
      <c r="A408" s="33"/>
      <c r="B408" s="34"/>
      <c r="C408" s="190" t="s">
        <v>585</v>
      </c>
      <c r="D408" s="190" t="s">
        <v>156</v>
      </c>
      <c r="E408" s="191" t="s">
        <v>590</v>
      </c>
      <c r="F408" s="192" t="s">
        <v>591</v>
      </c>
      <c r="G408" s="193" t="s">
        <v>198</v>
      </c>
      <c r="H408" s="194">
        <v>1959.6479999999999</v>
      </c>
      <c r="I408" s="195"/>
      <c r="J408" s="196">
        <f>ROUND(I408*H408,0)</f>
        <v>0</v>
      </c>
      <c r="K408" s="192" t="s">
        <v>160</v>
      </c>
      <c r="L408" s="38"/>
      <c r="M408" s="197" t="s">
        <v>1</v>
      </c>
      <c r="N408" s="198" t="s">
        <v>43</v>
      </c>
      <c r="O408" s="70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01" t="s">
        <v>161</v>
      </c>
      <c r="AT408" s="201" t="s">
        <v>156</v>
      </c>
      <c r="AU408" s="201" t="s">
        <v>87</v>
      </c>
      <c r="AY408" s="16" t="s">
        <v>154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6" t="s">
        <v>87</v>
      </c>
      <c r="BK408" s="202">
        <f>ROUND(I408*H408,0)</f>
        <v>0</v>
      </c>
      <c r="BL408" s="16" t="s">
        <v>161</v>
      </c>
      <c r="BM408" s="201" t="s">
        <v>592</v>
      </c>
    </row>
    <row r="409" spans="1:65" s="2" customFormat="1" ht="16.5" customHeight="1">
      <c r="A409" s="33"/>
      <c r="B409" s="34"/>
      <c r="C409" s="190" t="s">
        <v>589</v>
      </c>
      <c r="D409" s="190" t="s">
        <v>156</v>
      </c>
      <c r="E409" s="191" t="s">
        <v>594</v>
      </c>
      <c r="F409" s="192" t="s">
        <v>595</v>
      </c>
      <c r="G409" s="193" t="s">
        <v>224</v>
      </c>
      <c r="H409" s="194">
        <v>6</v>
      </c>
      <c r="I409" s="195"/>
      <c r="J409" s="196">
        <f>ROUND(I409*H409,0)</f>
        <v>0</v>
      </c>
      <c r="K409" s="192" t="s">
        <v>160</v>
      </c>
      <c r="L409" s="38"/>
      <c r="M409" s="197" t="s">
        <v>1</v>
      </c>
      <c r="N409" s="198" t="s">
        <v>43</v>
      </c>
      <c r="O409" s="70"/>
      <c r="P409" s="199">
        <f>O409*H409</f>
        <v>0</v>
      </c>
      <c r="Q409" s="199">
        <v>0</v>
      </c>
      <c r="R409" s="199">
        <f>Q409*H409</f>
        <v>0</v>
      </c>
      <c r="S409" s="199">
        <v>0</v>
      </c>
      <c r="T409" s="200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201" t="s">
        <v>161</v>
      </c>
      <c r="AT409" s="201" t="s">
        <v>156</v>
      </c>
      <c r="AU409" s="201" t="s">
        <v>87</v>
      </c>
      <c r="AY409" s="16" t="s">
        <v>154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16" t="s">
        <v>87</v>
      </c>
      <c r="BK409" s="202">
        <f>ROUND(I409*H409,0)</f>
        <v>0</v>
      </c>
      <c r="BL409" s="16" t="s">
        <v>161</v>
      </c>
      <c r="BM409" s="201" t="s">
        <v>596</v>
      </c>
    </row>
    <row r="410" spans="1:65" s="13" customFormat="1" ht="11.25">
      <c r="B410" s="203"/>
      <c r="C410" s="204"/>
      <c r="D410" s="205" t="s">
        <v>163</v>
      </c>
      <c r="E410" s="206" t="s">
        <v>1</v>
      </c>
      <c r="F410" s="207" t="s">
        <v>597</v>
      </c>
      <c r="G410" s="204"/>
      <c r="H410" s="208">
        <v>6</v>
      </c>
      <c r="I410" s="209"/>
      <c r="J410" s="204"/>
      <c r="K410" s="204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163</v>
      </c>
      <c r="AU410" s="214" t="s">
        <v>87</v>
      </c>
      <c r="AV410" s="13" t="s">
        <v>87</v>
      </c>
      <c r="AW410" s="13" t="s">
        <v>33</v>
      </c>
      <c r="AX410" s="13" t="s">
        <v>77</v>
      </c>
      <c r="AY410" s="214" t="s">
        <v>154</v>
      </c>
    </row>
    <row r="411" spans="1:65" s="2" customFormat="1" ht="16.5" customHeight="1">
      <c r="A411" s="33"/>
      <c r="B411" s="34"/>
      <c r="C411" s="190" t="s">
        <v>593</v>
      </c>
      <c r="D411" s="190" t="s">
        <v>156</v>
      </c>
      <c r="E411" s="191" t="s">
        <v>599</v>
      </c>
      <c r="F411" s="192" t="s">
        <v>600</v>
      </c>
      <c r="G411" s="193" t="s">
        <v>224</v>
      </c>
      <c r="H411" s="194">
        <v>546</v>
      </c>
      <c r="I411" s="195"/>
      <c r="J411" s="196">
        <f>ROUND(I411*H411,0)</f>
        <v>0</v>
      </c>
      <c r="K411" s="192" t="s">
        <v>160</v>
      </c>
      <c r="L411" s="38"/>
      <c r="M411" s="197" t="s">
        <v>1</v>
      </c>
      <c r="N411" s="198" t="s">
        <v>43</v>
      </c>
      <c r="O411" s="70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201" t="s">
        <v>161</v>
      </c>
      <c r="AT411" s="201" t="s">
        <v>156</v>
      </c>
      <c r="AU411" s="201" t="s">
        <v>87</v>
      </c>
      <c r="AY411" s="16" t="s">
        <v>154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16" t="s">
        <v>87</v>
      </c>
      <c r="BK411" s="202">
        <f>ROUND(I411*H411,0)</f>
        <v>0</v>
      </c>
      <c r="BL411" s="16" t="s">
        <v>161</v>
      </c>
      <c r="BM411" s="201" t="s">
        <v>601</v>
      </c>
    </row>
    <row r="412" spans="1:65" s="13" customFormat="1" ht="11.25">
      <c r="B412" s="203"/>
      <c r="C412" s="204"/>
      <c r="D412" s="205" t="s">
        <v>163</v>
      </c>
      <c r="E412" s="206" t="s">
        <v>1</v>
      </c>
      <c r="F412" s="207" t="s">
        <v>602</v>
      </c>
      <c r="G412" s="204"/>
      <c r="H412" s="208">
        <v>546</v>
      </c>
      <c r="I412" s="209"/>
      <c r="J412" s="204"/>
      <c r="K412" s="204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163</v>
      </c>
      <c r="AU412" s="214" t="s">
        <v>87</v>
      </c>
      <c r="AV412" s="13" t="s">
        <v>87</v>
      </c>
      <c r="AW412" s="13" t="s">
        <v>33</v>
      </c>
      <c r="AX412" s="13" t="s">
        <v>77</v>
      </c>
      <c r="AY412" s="214" t="s">
        <v>154</v>
      </c>
    </row>
    <row r="413" spans="1:65" s="2" customFormat="1" ht="16.5" customHeight="1">
      <c r="A413" s="33"/>
      <c r="B413" s="34"/>
      <c r="C413" s="190" t="s">
        <v>598</v>
      </c>
      <c r="D413" s="190" t="s">
        <v>156</v>
      </c>
      <c r="E413" s="191" t="s">
        <v>604</v>
      </c>
      <c r="F413" s="192" t="s">
        <v>605</v>
      </c>
      <c r="G413" s="193" t="s">
        <v>224</v>
      </c>
      <c r="H413" s="194">
        <v>6</v>
      </c>
      <c r="I413" s="195"/>
      <c r="J413" s="196">
        <f>ROUND(I413*H413,0)</f>
        <v>0</v>
      </c>
      <c r="K413" s="192" t="s">
        <v>160</v>
      </c>
      <c r="L413" s="38"/>
      <c r="M413" s="197" t="s">
        <v>1</v>
      </c>
      <c r="N413" s="198" t="s">
        <v>43</v>
      </c>
      <c r="O413" s="70"/>
      <c r="P413" s="199">
        <f>O413*H413</f>
        <v>0</v>
      </c>
      <c r="Q413" s="199">
        <v>0</v>
      </c>
      <c r="R413" s="199">
        <f>Q413*H413</f>
        <v>0</v>
      </c>
      <c r="S413" s="199">
        <v>0</v>
      </c>
      <c r="T413" s="200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01" t="s">
        <v>161</v>
      </c>
      <c r="AT413" s="201" t="s">
        <v>156</v>
      </c>
      <c r="AU413" s="201" t="s">
        <v>87</v>
      </c>
      <c r="AY413" s="16" t="s">
        <v>154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16" t="s">
        <v>87</v>
      </c>
      <c r="BK413" s="202">
        <f>ROUND(I413*H413,0)</f>
        <v>0</v>
      </c>
      <c r="BL413" s="16" t="s">
        <v>161</v>
      </c>
      <c r="BM413" s="201" t="s">
        <v>606</v>
      </c>
    </row>
    <row r="414" spans="1:65" s="2" customFormat="1" ht="21.75" customHeight="1">
      <c r="A414" s="33"/>
      <c r="B414" s="34"/>
      <c r="C414" s="190" t="s">
        <v>603</v>
      </c>
      <c r="D414" s="190" t="s">
        <v>156</v>
      </c>
      <c r="E414" s="191" t="s">
        <v>608</v>
      </c>
      <c r="F414" s="192" t="s">
        <v>609</v>
      </c>
      <c r="G414" s="193" t="s">
        <v>198</v>
      </c>
      <c r="H414" s="194">
        <v>139.87200000000001</v>
      </c>
      <c r="I414" s="195"/>
      <c r="J414" s="196">
        <f>ROUND(I414*H414,0)</f>
        <v>0</v>
      </c>
      <c r="K414" s="192" t="s">
        <v>160</v>
      </c>
      <c r="L414" s="38"/>
      <c r="M414" s="197" t="s">
        <v>1</v>
      </c>
      <c r="N414" s="198" t="s">
        <v>43</v>
      </c>
      <c r="O414" s="70"/>
      <c r="P414" s="199">
        <f>O414*H414</f>
        <v>0</v>
      </c>
      <c r="Q414" s="199">
        <v>1.2999999999999999E-4</v>
      </c>
      <c r="R414" s="199">
        <f>Q414*H414</f>
        <v>1.8183359999999999E-2</v>
      </c>
      <c r="S414" s="199">
        <v>0</v>
      </c>
      <c r="T414" s="200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01" t="s">
        <v>161</v>
      </c>
      <c r="AT414" s="201" t="s">
        <v>156</v>
      </c>
      <c r="AU414" s="201" t="s">
        <v>87</v>
      </c>
      <c r="AY414" s="16" t="s">
        <v>154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16" t="s">
        <v>87</v>
      </c>
      <c r="BK414" s="202">
        <f>ROUND(I414*H414,0)</f>
        <v>0</v>
      </c>
      <c r="BL414" s="16" t="s">
        <v>161</v>
      </c>
      <c r="BM414" s="201" t="s">
        <v>610</v>
      </c>
    </row>
    <row r="415" spans="1:65" s="13" customFormat="1" ht="11.25">
      <c r="B415" s="203"/>
      <c r="C415" s="204"/>
      <c r="D415" s="205" t="s">
        <v>163</v>
      </c>
      <c r="E415" s="206" t="s">
        <v>1</v>
      </c>
      <c r="F415" s="207" t="s">
        <v>611</v>
      </c>
      <c r="G415" s="204"/>
      <c r="H415" s="208">
        <v>132.19200000000001</v>
      </c>
      <c r="I415" s="209"/>
      <c r="J415" s="204"/>
      <c r="K415" s="204"/>
      <c r="L415" s="210"/>
      <c r="M415" s="211"/>
      <c r="N415" s="212"/>
      <c r="O415" s="212"/>
      <c r="P415" s="212"/>
      <c r="Q415" s="212"/>
      <c r="R415" s="212"/>
      <c r="S415" s="212"/>
      <c r="T415" s="213"/>
      <c r="AT415" s="214" t="s">
        <v>163</v>
      </c>
      <c r="AU415" s="214" t="s">
        <v>87</v>
      </c>
      <c r="AV415" s="13" t="s">
        <v>87</v>
      </c>
      <c r="AW415" s="13" t="s">
        <v>33</v>
      </c>
      <c r="AX415" s="13" t="s">
        <v>77</v>
      </c>
      <c r="AY415" s="214" t="s">
        <v>154</v>
      </c>
    </row>
    <row r="416" spans="1:65" s="13" customFormat="1" ht="11.25">
      <c r="B416" s="203"/>
      <c r="C416" s="204"/>
      <c r="D416" s="205" t="s">
        <v>163</v>
      </c>
      <c r="E416" s="206" t="s">
        <v>1</v>
      </c>
      <c r="F416" s="207" t="s">
        <v>612</v>
      </c>
      <c r="G416" s="204"/>
      <c r="H416" s="208">
        <v>7.68</v>
      </c>
      <c r="I416" s="209"/>
      <c r="J416" s="204"/>
      <c r="K416" s="204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163</v>
      </c>
      <c r="AU416" s="214" t="s">
        <v>87</v>
      </c>
      <c r="AV416" s="13" t="s">
        <v>87</v>
      </c>
      <c r="AW416" s="13" t="s">
        <v>33</v>
      </c>
      <c r="AX416" s="13" t="s">
        <v>77</v>
      </c>
      <c r="AY416" s="214" t="s">
        <v>154</v>
      </c>
    </row>
    <row r="417" spans="1:65" s="2" customFormat="1" ht="16.5" customHeight="1">
      <c r="A417" s="33"/>
      <c r="B417" s="34"/>
      <c r="C417" s="190" t="s">
        <v>607</v>
      </c>
      <c r="D417" s="190" t="s">
        <v>156</v>
      </c>
      <c r="E417" s="191" t="s">
        <v>614</v>
      </c>
      <c r="F417" s="192" t="s">
        <v>615</v>
      </c>
      <c r="G417" s="193" t="s">
        <v>198</v>
      </c>
      <c r="H417" s="194">
        <v>4.5</v>
      </c>
      <c r="I417" s="195"/>
      <c r="J417" s="196">
        <f>ROUND(I417*H417,0)</f>
        <v>0</v>
      </c>
      <c r="K417" s="192" t="s">
        <v>160</v>
      </c>
      <c r="L417" s="38"/>
      <c r="M417" s="197" t="s">
        <v>1</v>
      </c>
      <c r="N417" s="198" t="s">
        <v>43</v>
      </c>
      <c r="O417" s="70"/>
      <c r="P417" s="199">
        <f>O417*H417</f>
        <v>0</v>
      </c>
      <c r="Q417" s="199">
        <v>4.0000000000000003E-5</v>
      </c>
      <c r="R417" s="199">
        <f>Q417*H417</f>
        <v>1.8000000000000001E-4</v>
      </c>
      <c r="S417" s="199">
        <v>0</v>
      </c>
      <c r="T417" s="200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01" t="s">
        <v>161</v>
      </c>
      <c r="AT417" s="201" t="s">
        <v>156</v>
      </c>
      <c r="AU417" s="201" t="s">
        <v>87</v>
      </c>
      <c r="AY417" s="16" t="s">
        <v>154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6" t="s">
        <v>87</v>
      </c>
      <c r="BK417" s="202">
        <f>ROUND(I417*H417,0)</f>
        <v>0</v>
      </c>
      <c r="BL417" s="16" t="s">
        <v>161</v>
      </c>
      <c r="BM417" s="201" t="s">
        <v>616</v>
      </c>
    </row>
    <row r="418" spans="1:65" s="13" customFormat="1" ht="11.25">
      <c r="B418" s="203"/>
      <c r="C418" s="204"/>
      <c r="D418" s="205" t="s">
        <v>163</v>
      </c>
      <c r="E418" s="206" t="s">
        <v>1</v>
      </c>
      <c r="F418" s="207" t="s">
        <v>251</v>
      </c>
      <c r="G418" s="204"/>
      <c r="H418" s="208">
        <v>4.5</v>
      </c>
      <c r="I418" s="209"/>
      <c r="J418" s="204"/>
      <c r="K418" s="204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163</v>
      </c>
      <c r="AU418" s="214" t="s">
        <v>87</v>
      </c>
      <c r="AV418" s="13" t="s">
        <v>87</v>
      </c>
      <c r="AW418" s="13" t="s">
        <v>33</v>
      </c>
      <c r="AX418" s="13" t="s">
        <v>77</v>
      </c>
      <c r="AY418" s="214" t="s">
        <v>154</v>
      </c>
    </row>
    <row r="419" spans="1:65" s="2" customFormat="1" ht="16.5" customHeight="1">
      <c r="A419" s="33"/>
      <c r="B419" s="34"/>
      <c r="C419" s="190" t="s">
        <v>613</v>
      </c>
      <c r="D419" s="190" t="s">
        <v>156</v>
      </c>
      <c r="E419" s="191" t="s">
        <v>618</v>
      </c>
      <c r="F419" s="192" t="s">
        <v>619</v>
      </c>
      <c r="G419" s="193" t="s">
        <v>219</v>
      </c>
      <c r="H419" s="194">
        <v>128</v>
      </c>
      <c r="I419" s="195"/>
      <c r="J419" s="196">
        <f>ROUND(I419*H419,0)</f>
        <v>0</v>
      </c>
      <c r="K419" s="192" t="s">
        <v>160</v>
      </c>
      <c r="L419" s="38"/>
      <c r="M419" s="197" t="s">
        <v>1</v>
      </c>
      <c r="N419" s="198" t="s">
        <v>43</v>
      </c>
      <c r="O419" s="70"/>
      <c r="P419" s="199">
        <f>O419*H419</f>
        <v>0</v>
      </c>
      <c r="Q419" s="199">
        <v>1.0000000000000001E-5</v>
      </c>
      <c r="R419" s="199">
        <f>Q419*H419</f>
        <v>1.2800000000000001E-3</v>
      </c>
      <c r="S419" s="199">
        <v>0</v>
      </c>
      <c r="T419" s="200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201" t="s">
        <v>161</v>
      </c>
      <c r="AT419" s="201" t="s">
        <v>156</v>
      </c>
      <c r="AU419" s="201" t="s">
        <v>87</v>
      </c>
      <c r="AY419" s="16" t="s">
        <v>154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16" t="s">
        <v>87</v>
      </c>
      <c r="BK419" s="202">
        <f>ROUND(I419*H419,0)</f>
        <v>0</v>
      </c>
      <c r="BL419" s="16" t="s">
        <v>161</v>
      </c>
      <c r="BM419" s="201" t="s">
        <v>620</v>
      </c>
    </row>
    <row r="420" spans="1:65" s="13" customFormat="1" ht="11.25">
      <c r="B420" s="203"/>
      <c r="C420" s="204"/>
      <c r="D420" s="205" t="s">
        <v>163</v>
      </c>
      <c r="E420" s="206" t="s">
        <v>1</v>
      </c>
      <c r="F420" s="207" t="s">
        <v>621</v>
      </c>
      <c r="G420" s="204"/>
      <c r="H420" s="208">
        <v>128</v>
      </c>
      <c r="I420" s="209"/>
      <c r="J420" s="204"/>
      <c r="K420" s="204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163</v>
      </c>
      <c r="AU420" s="214" t="s">
        <v>87</v>
      </c>
      <c r="AV420" s="13" t="s">
        <v>87</v>
      </c>
      <c r="AW420" s="13" t="s">
        <v>33</v>
      </c>
      <c r="AX420" s="13" t="s">
        <v>77</v>
      </c>
      <c r="AY420" s="214" t="s">
        <v>154</v>
      </c>
    </row>
    <row r="421" spans="1:65" s="2" customFormat="1" ht="16.5" customHeight="1">
      <c r="A421" s="33"/>
      <c r="B421" s="34"/>
      <c r="C421" s="190" t="s">
        <v>617</v>
      </c>
      <c r="D421" s="190" t="s">
        <v>156</v>
      </c>
      <c r="E421" s="191" t="s">
        <v>623</v>
      </c>
      <c r="F421" s="192" t="s">
        <v>624</v>
      </c>
      <c r="G421" s="193" t="s">
        <v>219</v>
      </c>
      <c r="H421" s="194">
        <v>128</v>
      </c>
      <c r="I421" s="195"/>
      <c r="J421" s="196">
        <f>ROUND(I421*H421,0)</f>
        <v>0</v>
      </c>
      <c r="K421" s="192" t="s">
        <v>160</v>
      </c>
      <c r="L421" s="38"/>
      <c r="M421" s="197" t="s">
        <v>1</v>
      </c>
      <c r="N421" s="198" t="s">
        <v>43</v>
      </c>
      <c r="O421" s="70"/>
      <c r="P421" s="199">
        <f>O421*H421</f>
        <v>0</v>
      </c>
      <c r="Q421" s="199">
        <v>1.2999999999999999E-4</v>
      </c>
      <c r="R421" s="199">
        <f>Q421*H421</f>
        <v>1.6639999999999999E-2</v>
      </c>
      <c r="S421" s="199">
        <v>0</v>
      </c>
      <c r="T421" s="200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201" t="s">
        <v>161</v>
      </c>
      <c r="AT421" s="201" t="s">
        <v>156</v>
      </c>
      <c r="AU421" s="201" t="s">
        <v>87</v>
      </c>
      <c r="AY421" s="16" t="s">
        <v>154</v>
      </c>
      <c r="BE421" s="202">
        <f>IF(N421="základní",J421,0)</f>
        <v>0</v>
      </c>
      <c r="BF421" s="202">
        <f>IF(N421="snížená",J421,0)</f>
        <v>0</v>
      </c>
      <c r="BG421" s="202">
        <f>IF(N421="zákl. přenesená",J421,0)</f>
        <v>0</v>
      </c>
      <c r="BH421" s="202">
        <f>IF(N421="sníž. přenesená",J421,0)</f>
        <v>0</v>
      </c>
      <c r="BI421" s="202">
        <f>IF(N421="nulová",J421,0)</f>
        <v>0</v>
      </c>
      <c r="BJ421" s="16" t="s">
        <v>87</v>
      </c>
      <c r="BK421" s="202">
        <f>ROUND(I421*H421,0)</f>
        <v>0</v>
      </c>
      <c r="BL421" s="16" t="s">
        <v>161</v>
      </c>
      <c r="BM421" s="201" t="s">
        <v>625</v>
      </c>
    </row>
    <row r="422" spans="1:65" s="13" customFormat="1" ht="11.25">
      <c r="B422" s="203"/>
      <c r="C422" s="204"/>
      <c r="D422" s="205" t="s">
        <v>163</v>
      </c>
      <c r="E422" s="206" t="s">
        <v>1</v>
      </c>
      <c r="F422" s="207" t="s">
        <v>621</v>
      </c>
      <c r="G422" s="204"/>
      <c r="H422" s="208">
        <v>128</v>
      </c>
      <c r="I422" s="209"/>
      <c r="J422" s="204"/>
      <c r="K422" s="204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163</v>
      </c>
      <c r="AU422" s="214" t="s">
        <v>87</v>
      </c>
      <c r="AV422" s="13" t="s">
        <v>87</v>
      </c>
      <c r="AW422" s="13" t="s">
        <v>33</v>
      </c>
      <c r="AX422" s="13" t="s">
        <v>77</v>
      </c>
      <c r="AY422" s="214" t="s">
        <v>154</v>
      </c>
    </row>
    <row r="423" spans="1:65" s="2" customFormat="1" ht="16.5" customHeight="1">
      <c r="A423" s="33"/>
      <c r="B423" s="34"/>
      <c r="C423" s="190" t="s">
        <v>622</v>
      </c>
      <c r="D423" s="190" t="s">
        <v>156</v>
      </c>
      <c r="E423" s="191" t="s">
        <v>627</v>
      </c>
      <c r="F423" s="192" t="s">
        <v>628</v>
      </c>
      <c r="G423" s="193" t="s">
        <v>198</v>
      </c>
      <c r="H423" s="194">
        <v>13.157999999999999</v>
      </c>
      <c r="I423" s="195"/>
      <c r="J423" s="196">
        <f>ROUND(I423*H423,0)</f>
        <v>0</v>
      </c>
      <c r="K423" s="192" t="s">
        <v>160</v>
      </c>
      <c r="L423" s="38"/>
      <c r="M423" s="197" t="s">
        <v>1</v>
      </c>
      <c r="N423" s="198" t="s">
        <v>43</v>
      </c>
      <c r="O423" s="70"/>
      <c r="P423" s="199">
        <f>O423*H423</f>
        <v>0</v>
      </c>
      <c r="Q423" s="199">
        <v>1.9429999999999999E-2</v>
      </c>
      <c r="R423" s="199">
        <f>Q423*H423</f>
        <v>0.25565993999999997</v>
      </c>
      <c r="S423" s="199">
        <v>0</v>
      </c>
      <c r="T423" s="200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201" t="s">
        <v>161</v>
      </c>
      <c r="AT423" s="201" t="s">
        <v>156</v>
      </c>
      <c r="AU423" s="201" t="s">
        <v>87</v>
      </c>
      <c r="AY423" s="16" t="s">
        <v>154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16" t="s">
        <v>87</v>
      </c>
      <c r="BK423" s="202">
        <f>ROUND(I423*H423,0)</f>
        <v>0</v>
      </c>
      <c r="BL423" s="16" t="s">
        <v>161</v>
      </c>
      <c r="BM423" s="201" t="s">
        <v>629</v>
      </c>
    </row>
    <row r="424" spans="1:65" s="2" customFormat="1" ht="16.5" customHeight="1">
      <c r="A424" s="33"/>
      <c r="B424" s="34"/>
      <c r="C424" s="190" t="s">
        <v>626</v>
      </c>
      <c r="D424" s="190" t="s">
        <v>156</v>
      </c>
      <c r="E424" s="191" t="s">
        <v>631</v>
      </c>
      <c r="F424" s="192" t="s">
        <v>632</v>
      </c>
      <c r="G424" s="193" t="s">
        <v>198</v>
      </c>
      <c r="H424" s="194">
        <v>13.157999999999999</v>
      </c>
      <c r="I424" s="195"/>
      <c r="J424" s="196">
        <f>ROUND(I424*H424,0)</f>
        <v>0</v>
      </c>
      <c r="K424" s="192" t="s">
        <v>160</v>
      </c>
      <c r="L424" s="38"/>
      <c r="M424" s="197" t="s">
        <v>1</v>
      </c>
      <c r="N424" s="198" t="s">
        <v>43</v>
      </c>
      <c r="O424" s="70"/>
      <c r="P424" s="199">
        <f>O424*H424</f>
        <v>0</v>
      </c>
      <c r="Q424" s="199">
        <v>0</v>
      </c>
      <c r="R424" s="199">
        <f>Q424*H424</f>
        <v>0</v>
      </c>
      <c r="S424" s="199">
        <v>0</v>
      </c>
      <c r="T424" s="200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201" t="s">
        <v>161</v>
      </c>
      <c r="AT424" s="201" t="s">
        <v>156</v>
      </c>
      <c r="AU424" s="201" t="s">
        <v>87</v>
      </c>
      <c r="AY424" s="16" t="s">
        <v>154</v>
      </c>
      <c r="BE424" s="202">
        <f>IF(N424="základní",J424,0)</f>
        <v>0</v>
      </c>
      <c r="BF424" s="202">
        <f>IF(N424="snížená",J424,0)</f>
        <v>0</v>
      </c>
      <c r="BG424" s="202">
        <f>IF(N424="zákl. přenesená",J424,0)</f>
        <v>0</v>
      </c>
      <c r="BH424" s="202">
        <f>IF(N424="sníž. přenesená",J424,0)</f>
        <v>0</v>
      </c>
      <c r="BI424" s="202">
        <f>IF(N424="nulová",J424,0)</f>
        <v>0</v>
      </c>
      <c r="BJ424" s="16" t="s">
        <v>87</v>
      </c>
      <c r="BK424" s="202">
        <f>ROUND(I424*H424,0)</f>
        <v>0</v>
      </c>
      <c r="BL424" s="16" t="s">
        <v>161</v>
      </c>
      <c r="BM424" s="201" t="s">
        <v>633</v>
      </c>
    </row>
    <row r="425" spans="1:65" s="2" customFormat="1" ht="16.5" customHeight="1">
      <c r="A425" s="33"/>
      <c r="B425" s="34"/>
      <c r="C425" s="190" t="s">
        <v>630</v>
      </c>
      <c r="D425" s="190" t="s">
        <v>156</v>
      </c>
      <c r="E425" s="191" t="s">
        <v>635</v>
      </c>
      <c r="F425" s="192" t="s">
        <v>636</v>
      </c>
      <c r="G425" s="193" t="s">
        <v>637</v>
      </c>
      <c r="H425" s="194">
        <v>2</v>
      </c>
      <c r="I425" s="195"/>
      <c r="J425" s="196">
        <f>ROUND(I425*H425,0)</f>
        <v>0</v>
      </c>
      <c r="K425" s="192" t="s">
        <v>1</v>
      </c>
      <c r="L425" s="38"/>
      <c r="M425" s="197" t="s">
        <v>1</v>
      </c>
      <c r="N425" s="198" t="s">
        <v>43</v>
      </c>
      <c r="O425" s="70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01" t="s">
        <v>161</v>
      </c>
      <c r="AT425" s="201" t="s">
        <v>156</v>
      </c>
      <c r="AU425" s="201" t="s">
        <v>87</v>
      </c>
      <c r="AY425" s="16" t="s">
        <v>154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6" t="s">
        <v>87</v>
      </c>
      <c r="BK425" s="202">
        <f>ROUND(I425*H425,0)</f>
        <v>0</v>
      </c>
      <c r="BL425" s="16" t="s">
        <v>161</v>
      </c>
      <c r="BM425" s="201" t="s">
        <v>1468</v>
      </c>
    </row>
    <row r="426" spans="1:65" s="12" customFormat="1" ht="22.9" customHeight="1">
      <c r="B426" s="174"/>
      <c r="C426" s="175"/>
      <c r="D426" s="176" t="s">
        <v>76</v>
      </c>
      <c r="E426" s="188" t="s">
        <v>643</v>
      </c>
      <c r="F426" s="188" t="s">
        <v>644</v>
      </c>
      <c r="G426" s="175"/>
      <c r="H426" s="175"/>
      <c r="I426" s="178"/>
      <c r="J426" s="189">
        <f>BK426</f>
        <v>0</v>
      </c>
      <c r="K426" s="175"/>
      <c r="L426" s="180"/>
      <c r="M426" s="181"/>
      <c r="N426" s="182"/>
      <c r="O426" s="182"/>
      <c r="P426" s="183">
        <f>SUM(P427:P460)</f>
        <v>0</v>
      </c>
      <c r="Q426" s="182"/>
      <c r="R426" s="183">
        <f>SUM(R427:R460)</f>
        <v>5.6699999999999997E-3</v>
      </c>
      <c r="S426" s="182"/>
      <c r="T426" s="184">
        <f>SUM(T427:T460)</f>
        <v>100.40441099999998</v>
      </c>
      <c r="AR426" s="185" t="s">
        <v>8</v>
      </c>
      <c r="AT426" s="186" t="s">
        <v>76</v>
      </c>
      <c r="AU426" s="186" t="s">
        <v>8</v>
      </c>
      <c r="AY426" s="185" t="s">
        <v>154</v>
      </c>
      <c r="BK426" s="187">
        <f>SUM(BK427:BK460)</f>
        <v>0</v>
      </c>
    </row>
    <row r="427" spans="1:65" s="2" customFormat="1" ht="16.5" customHeight="1">
      <c r="A427" s="33"/>
      <c r="B427" s="34"/>
      <c r="C427" s="190" t="s">
        <v>634</v>
      </c>
      <c r="D427" s="190" t="s">
        <v>156</v>
      </c>
      <c r="E427" s="191" t="s">
        <v>646</v>
      </c>
      <c r="F427" s="192" t="s">
        <v>647</v>
      </c>
      <c r="G427" s="193" t="s">
        <v>159</v>
      </c>
      <c r="H427" s="194">
        <v>1.96</v>
      </c>
      <c r="I427" s="195"/>
      <c r="J427" s="196">
        <f>ROUND(I427*H427,0)</f>
        <v>0</v>
      </c>
      <c r="K427" s="192" t="s">
        <v>160</v>
      </c>
      <c r="L427" s="38"/>
      <c r="M427" s="197" t="s">
        <v>1</v>
      </c>
      <c r="N427" s="198" t="s">
        <v>43</v>
      </c>
      <c r="O427" s="70"/>
      <c r="P427" s="199">
        <f>O427*H427</f>
        <v>0</v>
      </c>
      <c r="Q427" s="199">
        <v>0</v>
      </c>
      <c r="R427" s="199">
        <f>Q427*H427</f>
        <v>0</v>
      </c>
      <c r="S427" s="199">
        <v>2</v>
      </c>
      <c r="T427" s="200">
        <f>S427*H427</f>
        <v>3.92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201" t="s">
        <v>161</v>
      </c>
      <c r="AT427" s="201" t="s">
        <v>156</v>
      </c>
      <c r="AU427" s="201" t="s">
        <v>87</v>
      </c>
      <c r="AY427" s="16" t="s">
        <v>154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6" t="s">
        <v>87</v>
      </c>
      <c r="BK427" s="202">
        <f>ROUND(I427*H427,0)</f>
        <v>0</v>
      </c>
      <c r="BL427" s="16" t="s">
        <v>161</v>
      </c>
      <c r="BM427" s="201" t="s">
        <v>648</v>
      </c>
    </row>
    <row r="428" spans="1:65" s="13" customFormat="1" ht="11.25">
      <c r="B428" s="203"/>
      <c r="C428" s="204"/>
      <c r="D428" s="205" t="s">
        <v>163</v>
      </c>
      <c r="E428" s="206" t="s">
        <v>1</v>
      </c>
      <c r="F428" s="207" t="s">
        <v>649</v>
      </c>
      <c r="G428" s="204"/>
      <c r="H428" s="208">
        <v>1.96</v>
      </c>
      <c r="I428" s="209"/>
      <c r="J428" s="204"/>
      <c r="K428" s="204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163</v>
      </c>
      <c r="AU428" s="214" t="s">
        <v>87</v>
      </c>
      <c r="AV428" s="13" t="s">
        <v>87</v>
      </c>
      <c r="AW428" s="13" t="s">
        <v>33</v>
      </c>
      <c r="AX428" s="13" t="s">
        <v>77</v>
      </c>
      <c r="AY428" s="214" t="s">
        <v>154</v>
      </c>
    </row>
    <row r="429" spans="1:65" s="14" customFormat="1" ht="11.25">
      <c r="B429" s="225"/>
      <c r="C429" s="226"/>
      <c r="D429" s="205" t="s">
        <v>163</v>
      </c>
      <c r="E429" s="227" t="s">
        <v>1</v>
      </c>
      <c r="F429" s="228" t="s">
        <v>650</v>
      </c>
      <c r="G429" s="226"/>
      <c r="H429" s="227" t="s">
        <v>1</v>
      </c>
      <c r="I429" s="229"/>
      <c r="J429" s="226"/>
      <c r="K429" s="226"/>
      <c r="L429" s="230"/>
      <c r="M429" s="231"/>
      <c r="N429" s="232"/>
      <c r="O429" s="232"/>
      <c r="P429" s="232"/>
      <c r="Q429" s="232"/>
      <c r="R429" s="232"/>
      <c r="S429" s="232"/>
      <c r="T429" s="233"/>
      <c r="AT429" s="234" t="s">
        <v>163</v>
      </c>
      <c r="AU429" s="234" t="s">
        <v>87</v>
      </c>
      <c r="AV429" s="14" t="s">
        <v>8</v>
      </c>
      <c r="AW429" s="14" t="s">
        <v>33</v>
      </c>
      <c r="AX429" s="14" t="s">
        <v>77</v>
      </c>
      <c r="AY429" s="234" t="s">
        <v>154</v>
      </c>
    </row>
    <row r="430" spans="1:65" s="2" customFormat="1" ht="16.5" customHeight="1">
      <c r="A430" s="33"/>
      <c r="B430" s="34"/>
      <c r="C430" s="190" t="s">
        <v>639</v>
      </c>
      <c r="D430" s="190" t="s">
        <v>156</v>
      </c>
      <c r="E430" s="191" t="s">
        <v>652</v>
      </c>
      <c r="F430" s="192" t="s">
        <v>653</v>
      </c>
      <c r="G430" s="193" t="s">
        <v>198</v>
      </c>
      <c r="H430" s="194">
        <v>7.38</v>
      </c>
      <c r="I430" s="195"/>
      <c r="J430" s="196">
        <f>ROUND(I430*H430,0)</f>
        <v>0</v>
      </c>
      <c r="K430" s="192" t="s">
        <v>160</v>
      </c>
      <c r="L430" s="38"/>
      <c r="M430" s="197" t="s">
        <v>1</v>
      </c>
      <c r="N430" s="198" t="s">
        <v>43</v>
      </c>
      <c r="O430" s="70"/>
      <c r="P430" s="199">
        <f>O430*H430</f>
        <v>0</v>
      </c>
      <c r="Q430" s="199">
        <v>0</v>
      </c>
      <c r="R430" s="199">
        <f>Q430*H430</f>
        <v>0</v>
      </c>
      <c r="S430" s="199">
        <v>0.29699999999999999</v>
      </c>
      <c r="T430" s="200">
        <f>S430*H430</f>
        <v>2.1918599999999997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01" t="s">
        <v>161</v>
      </c>
      <c r="AT430" s="201" t="s">
        <v>156</v>
      </c>
      <c r="AU430" s="201" t="s">
        <v>87</v>
      </c>
      <c r="AY430" s="16" t="s">
        <v>154</v>
      </c>
      <c r="BE430" s="202">
        <f>IF(N430="základní",J430,0)</f>
        <v>0</v>
      </c>
      <c r="BF430" s="202">
        <f>IF(N430="snížená",J430,0)</f>
        <v>0</v>
      </c>
      <c r="BG430" s="202">
        <f>IF(N430="zákl. přenesená",J430,0)</f>
        <v>0</v>
      </c>
      <c r="BH430" s="202">
        <f>IF(N430="sníž. přenesená",J430,0)</f>
        <v>0</v>
      </c>
      <c r="BI430" s="202">
        <f>IF(N430="nulová",J430,0)</f>
        <v>0</v>
      </c>
      <c r="BJ430" s="16" t="s">
        <v>87</v>
      </c>
      <c r="BK430" s="202">
        <f>ROUND(I430*H430,0)</f>
        <v>0</v>
      </c>
      <c r="BL430" s="16" t="s">
        <v>161</v>
      </c>
      <c r="BM430" s="201" t="s">
        <v>654</v>
      </c>
    </row>
    <row r="431" spans="1:65" s="13" customFormat="1" ht="11.25">
      <c r="B431" s="203"/>
      <c r="C431" s="204"/>
      <c r="D431" s="205" t="s">
        <v>163</v>
      </c>
      <c r="E431" s="206" t="s">
        <v>1</v>
      </c>
      <c r="F431" s="207" t="s">
        <v>655</v>
      </c>
      <c r="G431" s="204"/>
      <c r="H431" s="208">
        <v>7.38</v>
      </c>
      <c r="I431" s="209"/>
      <c r="J431" s="204"/>
      <c r="K431" s="204"/>
      <c r="L431" s="210"/>
      <c r="M431" s="211"/>
      <c r="N431" s="212"/>
      <c r="O431" s="212"/>
      <c r="P431" s="212"/>
      <c r="Q431" s="212"/>
      <c r="R431" s="212"/>
      <c r="S431" s="212"/>
      <c r="T431" s="213"/>
      <c r="AT431" s="214" t="s">
        <v>163</v>
      </c>
      <c r="AU431" s="214" t="s">
        <v>87</v>
      </c>
      <c r="AV431" s="13" t="s">
        <v>87</v>
      </c>
      <c r="AW431" s="13" t="s">
        <v>33</v>
      </c>
      <c r="AX431" s="13" t="s">
        <v>77</v>
      </c>
      <c r="AY431" s="214" t="s">
        <v>154</v>
      </c>
    </row>
    <row r="432" spans="1:65" s="2" customFormat="1" ht="16.5" customHeight="1">
      <c r="A432" s="33"/>
      <c r="B432" s="34"/>
      <c r="C432" s="190" t="s">
        <v>645</v>
      </c>
      <c r="D432" s="190" t="s">
        <v>156</v>
      </c>
      <c r="E432" s="191" t="s">
        <v>657</v>
      </c>
      <c r="F432" s="192" t="s">
        <v>658</v>
      </c>
      <c r="G432" s="193" t="s">
        <v>159</v>
      </c>
      <c r="H432" s="194">
        <v>22.584</v>
      </c>
      <c r="I432" s="195"/>
      <c r="J432" s="196">
        <f>ROUND(I432*H432,0)</f>
        <v>0</v>
      </c>
      <c r="K432" s="192" t="s">
        <v>160</v>
      </c>
      <c r="L432" s="38"/>
      <c r="M432" s="197" t="s">
        <v>1</v>
      </c>
      <c r="N432" s="198" t="s">
        <v>43</v>
      </c>
      <c r="O432" s="70"/>
      <c r="P432" s="199">
        <f>O432*H432</f>
        <v>0</v>
      </c>
      <c r="Q432" s="199">
        <v>0</v>
      </c>
      <c r="R432" s="199">
        <f>Q432*H432</f>
        <v>0</v>
      </c>
      <c r="S432" s="199">
        <v>2.4</v>
      </c>
      <c r="T432" s="200">
        <f>S432*H432</f>
        <v>54.201599999999999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201" t="s">
        <v>161</v>
      </c>
      <c r="AT432" s="201" t="s">
        <v>156</v>
      </c>
      <c r="AU432" s="201" t="s">
        <v>87</v>
      </c>
      <c r="AY432" s="16" t="s">
        <v>154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6" t="s">
        <v>87</v>
      </c>
      <c r="BK432" s="202">
        <f>ROUND(I432*H432,0)</f>
        <v>0</v>
      </c>
      <c r="BL432" s="16" t="s">
        <v>161</v>
      </c>
      <c r="BM432" s="201" t="s">
        <v>659</v>
      </c>
    </row>
    <row r="433" spans="1:65" s="13" customFormat="1" ht="11.25">
      <c r="B433" s="203"/>
      <c r="C433" s="204"/>
      <c r="D433" s="205" t="s">
        <v>163</v>
      </c>
      <c r="E433" s="206" t="s">
        <v>1</v>
      </c>
      <c r="F433" s="207" t="s">
        <v>660</v>
      </c>
      <c r="G433" s="204"/>
      <c r="H433" s="208">
        <v>22.584</v>
      </c>
      <c r="I433" s="209"/>
      <c r="J433" s="204"/>
      <c r="K433" s="204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163</v>
      </c>
      <c r="AU433" s="214" t="s">
        <v>87</v>
      </c>
      <c r="AV433" s="13" t="s">
        <v>87</v>
      </c>
      <c r="AW433" s="13" t="s">
        <v>33</v>
      </c>
      <c r="AX433" s="13" t="s">
        <v>77</v>
      </c>
      <c r="AY433" s="214" t="s">
        <v>154</v>
      </c>
    </row>
    <row r="434" spans="1:65" s="2" customFormat="1" ht="16.5" customHeight="1">
      <c r="A434" s="33"/>
      <c r="B434" s="34"/>
      <c r="C434" s="190" t="s">
        <v>651</v>
      </c>
      <c r="D434" s="190" t="s">
        <v>156</v>
      </c>
      <c r="E434" s="191" t="s">
        <v>662</v>
      </c>
      <c r="F434" s="192" t="s">
        <v>663</v>
      </c>
      <c r="G434" s="193" t="s">
        <v>159</v>
      </c>
      <c r="H434" s="194">
        <v>5.4489999999999998</v>
      </c>
      <c r="I434" s="195"/>
      <c r="J434" s="196">
        <f>ROUND(I434*H434,0)</f>
        <v>0</v>
      </c>
      <c r="K434" s="192" t="s">
        <v>160</v>
      </c>
      <c r="L434" s="38"/>
      <c r="M434" s="197" t="s">
        <v>1</v>
      </c>
      <c r="N434" s="198" t="s">
        <v>43</v>
      </c>
      <c r="O434" s="70"/>
      <c r="P434" s="199">
        <f>O434*H434</f>
        <v>0</v>
      </c>
      <c r="Q434" s="199">
        <v>0</v>
      </c>
      <c r="R434" s="199">
        <f>Q434*H434</f>
        <v>0</v>
      </c>
      <c r="S434" s="199">
        <v>2.1</v>
      </c>
      <c r="T434" s="200">
        <f>S434*H434</f>
        <v>11.4429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201" t="s">
        <v>161</v>
      </c>
      <c r="AT434" s="201" t="s">
        <v>156</v>
      </c>
      <c r="AU434" s="201" t="s">
        <v>87</v>
      </c>
      <c r="AY434" s="16" t="s">
        <v>154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16" t="s">
        <v>87</v>
      </c>
      <c r="BK434" s="202">
        <f>ROUND(I434*H434,0)</f>
        <v>0</v>
      </c>
      <c r="BL434" s="16" t="s">
        <v>161</v>
      </c>
      <c r="BM434" s="201" t="s">
        <v>664</v>
      </c>
    </row>
    <row r="435" spans="1:65" s="13" customFormat="1" ht="11.25">
      <c r="B435" s="203"/>
      <c r="C435" s="204"/>
      <c r="D435" s="205" t="s">
        <v>163</v>
      </c>
      <c r="E435" s="206" t="s">
        <v>1</v>
      </c>
      <c r="F435" s="207" t="s">
        <v>665</v>
      </c>
      <c r="G435" s="204"/>
      <c r="H435" s="208">
        <v>2.5150000000000001</v>
      </c>
      <c r="I435" s="209"/>
      <c r="J435" s="204"/>
      <c r="K435" s="204"/>
      <c r="L435" s="210"/>
      <c r="M435" s="211"/>
      <c r="N435" s="212"/>
      <c r="O435" s="212"/>
      <c r="P435" s="212"/>
      <c r="Q435" s="212"/>
      <c r="R435" s="212"/>
      <c r="S435" s="212"/>
      <c r="T435" s="213"/>
      <c r="AT435" s="214" t="s">
        <v>163</v>
      </c>
      <c r="AU435" s="214" t="s">
        <v>87</v>
      </c>
      <c r="AV435" s="13" t="s">
        <v>87</v>
      </c>
      <c r="AW435" s="13" t="s">
        <v>33</v>
      </c>
      <c r="AX435" s="13" t="s">
        <v>77</v>
      </c>
      <c r="AY435" s="214" t="s">
        <v>154</v>
      </c>
    </row>
    <row r="436" spans="1:65" s="13" customFormat="1" ht="11.25">
      <c r="B436" s="203"/>
      <c r="C436" s="204"/>
      <c r="D436" s="205" t="s">
        <v>163</v>
      </c>
      <c r="E436" s="206" t="s">
        <v>1</v>
      </c>
      <c r="F436" s="207" t="s">
        <v>666</v>
      </c>
      <c r="G436" s="204"/>
      <c r="H436" s="208">
        <v>2.9340000000000002</v>
      </c>
      <c r="I436" s="209"/>
      <c r="J436" s="204"/>
      <c r="K436" s="204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163</v>
      </c>
      <c r="AU436" s="214" t="s">
        <v>87</v>
      </c>
      <c r="AV436" s="13" t="s">
        <v>87</v>
      </c>
      <c r="AW436" s="13" t="s">
        <v>33</v>
      </c>
      <c r="AX436" s="13" t="s">
        <v>77</v>
      </c>
      <c r="AY436" s="214" t="s">
        <v>154</v>
      </c>
    </row>
    <row r="437" spans="1:65" s="2" customFormat="1" ht="16.5" customHeight="1">
      <c r="A437" s="33"/>
      <c r="B437" s="34"/>
      <c r="C437" s="190" t="s">
        <v>656</v>
      </c>
      <c r="D437" s="190" t="s">
        <v>156</v>
      </c>
      <c r="E437" s="191" t="s">
        <v>668</v>
      </c>
      <c r="F437" s="192" t="s">
        <v>669</v>
      </c>
      <c r="G437" s="193" t="s">
        <v>224</v>
      </c>
      <c r="H437" s="194">
        <v>28</v>
      </c>
      <c r="I437" s="195"/>
      <c r="J437" s="196">
        <f>ROUND(I437*H437,0)</f>
        <v>0</v>
      </c>
      <c r="K437" s="192" t="s">
        <v>160</v>
      </c>
      <c r="L437" s="38"/>
      <c r="M437" s="197" t="s">
        <v>1</v>
      </c>
      <c r="N437" s="198" t="s">
        <v>43</v>
      </c>
      <c r="O437" s="70"/>
      <c r="P437" s="199">
        <f>O437*H437</f>
        <v>0</v>
      </c>
      <c r="Q437" s="199">
        <v>0</v>
      </c>
      <c r="R437" s="199">
        <f>Q437*H437</f>
        <v>0</v>
      </c>
      <c r="S437" s="199">
        <v>7.0000000000000007E-2</v>
      </c>
      <c r="T437" s="200">
        <f>S437*H437</f>
        <v>1.9600000000000002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201" t="s">
        <v>161</v>
      </c>
      <c r="AT437" s="201" t="s">
        <v>156</v>
      </c>
      <c r="AU437" s="201" t="s">
        <v>87</v>
      </c>
      <c r="AY437" s="16" t="s">
        <v>154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16" t="s">
        <v>87</v>
      </c>
      <c r="BK437" s="202">
        <f>ROUND(I437*H437,0)</f>
        <v>0</v>
      </c>
      <c r="BL437" s="16" t="s">
        <v>161</v>
      </c>
      <c r="BM437" s="201" t="s">
        <v>670</v>
      </c>
    </row>
    <row r="438" spans="1:65" s="13" customFormat="1" ht="11.25">
      <c r="B438" s="203"/>
      <c r="C438" s="204"/>
      <c r="D438" s="205" t="s">
        <v>163</v>
      </c>
      <c r="E438" s="206" t="s">
        <v>1</v>
      </c>
      <c r="F438" s="207" t="s">
        <v>671</v>
      </c>
      <c r="G438" s="204"/>
      <c r="H438" s="208">
        <v>28</v>
      </c>
      <c r="I438" s="209"/>
      <c r="J438" s="204"/>
      <c r="K438" s="204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163</v>
      </c>
      <c r="AU438" s="214" t="s">
        <v>87</v>
      </c>
      <c r="AV438" s="13" t="s">
        <v>87</v>
      </c>
      <c r="AW438" s="13" t="s">
        <v>33</v>
      </c>
      <c r="AX438" s="13" t="s">
        <v>77</v>
      </c>
      <c r="AY438" s="214" t="s">
        <v>154</v>
      </c>
    </row>
    <row r="439" spans="1:65" s="2" customFormat="1" ht="16.5" customHeight="1">
      <c r="A439" s="33"/>
      <c r="B439" s="34"/>
      <c r="C439" s="190" t="s">
        <v>661</v>
      </c>
      <c r="D439" s="190" t="s">
        <v>156</v>
      </c>
      <c r="E439" s="191" t="s">
        <v>673</v>
      </c>
      <c r="F439" s="192" t="s">
        <v>674</v>
      </c>
      <c r="G439" s="193" t="s">
        <v>224</v>
      </c>
      <c r="H439" s="194">
        <v>10.4</v>
      </c>
      <c r="I439" s="195"/>
      <c r="J439" s="196">
        <f>ROUND(I439*H439,0)</f>
        <v>0</v>
      </c>
      <c r="K439" s="192" t="s">
        <v>160</v>
      </c>
      <c r="L439" s="38"/>
      <c r="M439" s="197" t="s">
        <v>1</v>
      </c>
      <c r="N439" s="198" t="s">
        <v>43</v>
      </c>
      <c r="O439" s="70"/>
      <c r="P439" s="199">
        <f>O439*H439</f>
        <v>0</v>
      </c>
      <c r="Q439" s="199">
        <v>0</v>
      </c>
      <c r="R439" s="199">
        <f>Q439*H439</f>
        <v>0</v>
      </c>
      <c r="S439" s="199">
        <v>7.2999999999999995E-2</v>
      </c>
      <c r="T439" s="200">
        <f>S439*H439</f>
        <v>0.75919999999999999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201" t="s">
        <v>161</v>
      </c>
      <c r="AT439" s="201" t="s">
        <v>156</v>
      </c>
      <c r="AU439" s="201" t="s">
        <v>87</v>
      </c>
      <c r="AY439" s="16" t="s">
        <v>154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6" t="s">
        <v>87</v>
      </c>
      <c r="BK439" s="202">
        <f>ROUND(I439*H439,0)</f>
        <v>0</v>
      </c>
      <c r="BL439" s="16" t="s">
        <v>161</v>
      </c>
      <c r="BM439" s="201" t="s">
        <v>675</v>
      </c>
    </row>
    <row r="440" spans="1:65" s="13" customFormat="1" ht="11.25">
      <c r="B440" s="203"/>
      <c r="C440" s="204"/>
      <c r="D440" s="205" t="s">
        <v>163</v>
      </c>
      <c r="E440" s="206" t="s">
        <v>1</v>
      </c>
      <c r="F440" s="207" t="s">
        <v>676</v>
      </c>
      <c r="G440" s="204"/>
      <c r="H440" s="208">
        <v>10.4</v>
      </c>
      <c r="I440" s="209"/>
      <c r="J440" s="204"/>
      <c r="K440" s="204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163</v>
      </c>
      <c r="AU440" s="214" t="s">
        <v>87</v>
      </c>
      <c r="AV440" s="13" t="s">
        <v>87</v>
      </c>
      <c r="AW440" s="13" t="s">
        <v>33</v>
      </c>
      <c r="AX440" s="13" t="s">
        <v>77</v>
      </c>
      <c r="AY440" s="214" t="s">
        <v>154</v>
      </c>
    </row>
    <row r="441" spans="1:65" s="2" customFormat="1" ht="16.5" customHeight="1">
      <c r="A441" s="33"/>
      <c r="B441" s="34"/>
      <c r="C441" s="190" t="s">
        <v>667</v>
      </c>
      <c r="D441" s="190" t="s">
        <v>156</v>
      </c>
      <c r="E441" s="191" t="s">
        <v>678</v>
      </c>
      <c r="F441" s="192" t="s">
        <v>679</v>
      </c>
      <c r="G441" s="193" t="s">
        <v>159</v>
      </c>
      <c r="H441" s="194">
        <v>3.1520000000000001</v>
      </c>
      <c r="I441" s="195"/>
      <c r="J441" s="196">
        <f>ROUND(I441*H441,0)</f>
        <v>0</v>
      </c>
      <c r="K441" s="192" t="s">
        <v>160</v>
      </c>
      <c r="L441" s="38"/>
      <c r="M441" s="197" t="s">
        <v>1</v>
      </c>
      <c r="N441" s="198" t="s">
        <v>43</v>
      </c>
      <c r="O441" s="70"/>
      <c r="P441" s="199">
        <f>O441*H441</f>
        <v>0</v>
      </c>
      <c r="Q441" s="199">
        <v>0</v>
      </c>
      <c r="R441" s="199">
        <f>Q441*H441</f>
        <v>0</v>
      </c>
      <c r="S441" s="199">
        <v>1.6</v>
      </c>
      <c r="T441" s="200">
        <f>S441*H441</f>
        <v>5.0432000000000006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201" t="s">
        <v>161</v>
      </c>
      <c r="AT441" s="201" t="s">
        <v>156</v>
      </c>
      <c r="AU441" s="201" t="s">
        <v>87</v>
      </c>
      <c r="AY441" s="16" t="s">
        <v>154</v>
      </c>
      <c r="BE441" s="202">
        <f>IF(N441="základní",J441,0)</f>
        <v>0</v>
      </c>
      <c r="BF441" s="202">
        <f>IF(N441="snížená",J441,0)</f>
        <v>0</v>
      </c>
      <c r="BG441" s="202">
        <f>IF(N441="zákl. přenesená",J441,0)</f>
        <v>0</v>
      </c>
      <c r="BH441" s="202">
        <f>IF(N441="sníž. přenesená",J441,0)</f>
        <v>0</v>
      </c>
      <c r="BI441" s="202">
        <f>IF(N441="nulová",J441,0)</f>
        <v>0</v>
      </c>
      <c r="BJ441" s="16" t="s">
        <v>87</v>
      </c>
      <c r="BK441" s="202">
        <f>ROUND(I441*H441,0)</f>
        <v>0</v>
      </c>
      <c r="BL441" s="16" t="s">
        <v>161</v>
      </c>
      <c r="BM441" s="201" t="s">
        <v>680</v>
      </c>
    </row>
    <row r="442" spans="1:65" s="13" customFormat="1" ht="11.25">
      <c r="B442" s="203"/>
      <c r="C442" s="204"/>
      <c r="D442" s="205" t="s">
        <v>163</v>
      </c>
      <c r="E442" s="206" t="s">
        <v>1</v>
      </c>
      <c r="F442" s="207" t="s">
        <v>681</v>
      </c>
      <c r="G442" s="204"/>
      <c r="H442" s="208">
        <v>3.1520000000000001</v>
      </c>
      <c r="I442" s="209"/>
      <c r="J442" s="204"/>
      <c r="K442" s="204"/>
      <c r="L442" s="210"/>
      <c r="M442" s="211"/>
      <c r="N442" s="212"/>
      <c r="O442" s="212"/>
      <c r="P442" s="212"/>
      <c r="Q442" s="212"/>
      <c r="R442" s="212"/>
      <c r="S442" s="212"/>
      <c r="T442" s="213"/>
      <c r="AT442" s="214" t="s">
        <v>163</v>
      </c>
      <c r="AU442" s="214" t="s">
        <v>87</v>
      </c>
      <c r="AV442" s="13" t="s">
        <v>87</v>
      </c>
      <c r="AW442" s="13" t="s">
        <v>33</v>
      </c>
      <c r="AX442" s="13" t="s">
        <v>77</v>
      </c>
      <c r="AY442" s="214" t="s">
        <v>154</v>
      </c>
    </row>
    <row r="443" spans="1:65" s="2" customFormat="1" ht="21.75" customHeight="1">
      <c r="A443" s="33"/>
      <c r="B443" s="34"/>
      <c r="C443" s="190" t="s">
        <v>672</v>
      </c>
      <c r="D443" s="190" t="s">
        <v>156</v>
      </c>
      <c r="E443" s="191" t="s">
        <v>682</v>
      </c>
      <c r="F443" s="192" t="s">
        <v>683</v>
      </c>
      <c r="G443" s="193" t="s">
        <v>159</v>
      </c>
      <c r="H443" s="194">
        <v>3.1520000000000001</v>
      </c>
      <c r="I443" s="195"/>
      <c r="J443" s="196">
        <f>ROUND(I443*H443,0)</f>
        <v>0</v>
      </c>
      <c r="K443" s="192" t="s">
        <v>160</v>
      </c>
      <c r="L443" s="38"/>
      <c r="M443" s="197" t="s">
        <v>1</v>
      </c>
      <c r="N443" s="198" t="s">
        <v>43</v>
      </c>
      <c r="O443" s="70"/>
      <c r="P443" s="199">
        <f>O443*H443</f>
        <v>0</v>
      </c>
      <c r="Q443" s="199">
        <v>0</v>
      </c>
      <c r="R443" s="199">
        <f>Q443*H443</f>
        <v>0</v>
      </c>
      <c r="S443" s="199">
        <v>2.2000000000000002</v>
      </c>
      <c r="T443" s="200">
        <f>S443*H443</f>
        <v>6.934400000000001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201" t="s">
        <v>161</v>
      </c>
      <c r="AT443" s="201" t="s">
        <v>156</v>
      </c>
      <c r="AU443" s="201" t="s">
        <v>87</v>
      </c>
      <c r="AY443" s="16" t="s">
        <v>154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16" t="s">
        <v>87</v>
      </c>
      <c r="BK443" s="202">
        <f>ROUND(I443*H443,0)</f>
        <v>0</v>
      </c>
      <c r="BL443" s="16" t="s">
        <v>161</v>
      </c>
      <c r="BM443" s="201" t="s">
        <v>684</v>
      </c>
    </row>
    <row r="444" spans="1:65" s="13" customFormat="1" ht="11.25">
      <c r="B444" s="203"/>
      <c r="C444" s="204"/>
      <c r="D444" s="205" t="s">
        <v>163</v>
      </c>
      <c r="E444" s="206" t="s">
        <v>1</v>
      </c>
      <c r="F444" s="207" t="s">
        <v>685</v>
      </c>
      <c r="G444" s="204"/>
      <c r="H444" s="208">
        <v>3.1520000000000001</v>
      </c>
      <c r="I444" s="209"/>
      <c r="J444" s="204"/>
      <c r="K444" s="204"/>
      <c r="L444" s="210"/>
      <c r="M444" s="211"/>
      <c r="N444" s="212"/>
      <c r="O444" s="212"/>
      <c r="P444" s="212"/>
      <c r="Q444" s="212"/>
      <c r="R444" s="212"/>
      <c r="S444" s="212"/>
      <c r="T444" s="213"/>
      <c r="AT444" s="214" t="s">
        <v>163</v>
      </c>
      <c r="AU444" s="214" t="s">
        <v>87</v>
      </c>
      <c r="AV444" s="13" t="s">
        <v>87</v>
      </c>
      <c r="AW444" s="13" t="s">
        <v>33</v>
      </c>
      <c r="AX444" s="13" t="s">
        <v>77</v>
      </c>
      <c r="AY444" s="214" t="s">
        <v>154</v>
      </c>
    </row>
    <row r="445" spans="1:65" s="2" customFormat="1" ht="16.5" customHeight="1">
      <c r="A445" s="33"/>
      <c r="B445" s="34"/>
      <c r="C445" s="190" t="s">
        <v>677</v>
      </c>
      <c r="D445" s="190" t="s">
        <v>156</v>
      </c>
      <c r="E445" s="191" t="s">
        <v>687</v>
      </c>
      <c r="F445" s="192" t="s">
        <v>688</v>
      </c>
      <c r="G445" s="193" t="s">
        <v>198</v>
      </c>
      <c r="H445" s="194">
        <v>31.52</v>
      </c>
      <c r="I445" s="195"/>
      <c r="J445" s="196">
        <f>ROUND(I445*H445,0)</f>
        <v>0</v>
      </c>
      <c r="K445" s="192" t="s">
        <v>160</v>
      </c>
      <c r="L445" s="38"/>
      <c r="M445" s="197" t="s">
        <v>1</v>
      </c>
      <c r="N445" s="198" t="s">
        <v>43</v>
      </c>
      <c r="O445" s="70"/>
      <c r="P445" s="199">
        <f>O445*H445</f>
        <v>0</v>
      </c>
      <c r="Q445" s="199">
        <v>0</v>
      </c>
      <c r="R445" s="199">
        <f>Q445*H445</f>
        <v>0</v>
      </c>
      <c r="S445" s="199">
        <v>0.09</v>
      </c>
      <c r="T445" s="200">
        <f>S445*H445</f>
        <v>2.8367999999999998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201" t="s">
        <v>161</v>
      </c>
      <c r="AT445" s="201" t="s">
        <v>156</v>
      </c>
      <c r="AU445" s="201" t="s">
        <v>87</v>
      </c>
      <c r="AY445" s="16" t="s">
        <v>154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16" t="s">
        <v>87</v>
      </c>
      <c r="BK445" s="202">
        <f>ROUND(I445*H445,0)</f>
        <v>0</v>
      </c>
      <c r="BL445" s="16" t="s">
        <v>161</v>
      </c>
      <c r="BM445" s="201" t="s">
        <v>689</v>
      </c>
    </row>
    <row r="446" spans="1:65" s="13" customFormat="1" ht="11.25">
      <c r="B446" s="203"/>
      <c r="C446" s="204"/>
      <c r="D446" s="205" t="s">
        <v>163</v>
      </c>
      <c r="E446" s="206" t="s">
        <v>1</v>
      </c>
      <c r="F446" s="207" t="s">
        <v>690</v>
      </c>
      <c r="G446" s="204"/>
      <c r="H446" s="208">
        <v>15.76</v>
      </c>
      <c r="I446" s="209"/>
      <c r="J446" s="204"/>
      <c r="K446" s="204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163</v>
      </c>
      <c r="AU446" s="214" t="s">
        <v>87</v>
      </c>
      <c r="AV446" s="13" t="s">
        <v>87</v>
      </c>
      <c r="AW446" s="13" t="s">
        <v>33</v>
      </c>
      <c r="AX446" s="13" t="s">
        <v>77</v>
      </c>
      <c r="AY446" s="214" t="s">
        <v>154</v>
      </c>
    </row>
    <row r="447" spans="1:65" s="13" customFormat="1" ht="11.25">
      <c r="B447" s="203"/>
      <c r="C447" s="204"/>
      <c r="D447" s="205" t="s">
        <v>163</v>
      </c>
      <c r="E447" s="206" t="s">
        <v>1</v>
      </c>
      <c r="F447" s="207" t="s">
        <v>691</v>
      </c>
      <c r="G447" s="204"/>
      <c r="H447" s="208">
        <v>15.76</v>
      </c>
      <c r="I447" s="209"/>
      <c r="J447" s="204"/>
      <c r="K447" s="204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163</v>
      </c>
      <c r="AU447" s="214" t="s">
        <v>87</v>
      </c>
      <c r="AV447" s="13" t="s">
        <v>87</v>
      </c>
      <c r="AW447" s="13" t="s">
        <v>33</v>
      </c>
      <c r="AX447" s="13" t="s">
        <v>77</v>
      </c>
      <c r="AY447" s="214" t="s">
        <v>154</v>
      </c>
    </row>
    <row r="448" spans="1:65" s="2" customFormat="1" ht="16.5" customHeight="1">
      <c r="A448" s="33"/>
      <c r="B448" s="34"/>
      <c r="C448" s="190" t="s">
        <v>643</v>
      </c>
      <c r="D448" s="190" t="s">
        <v>156</v>
      </c>
      <c r="E448" s="191" t="s">
        <v>693</v>
      </c>
      <c r="F448" s="192" t="s">
        <v>694</v>
      </c>
      <c r="G448" s="193" t="s">
        <v>198</v>
      </c>
      <c r="H448" s="194">
        <v>15.76</v>
      </c>
      <c r="I448" s="195"/>
      <c r="J448" s="196">
        <f>ROUND(I448*H448,0)</f>
        <v>0</v>
      </c>
      <c r="K448" s="192" t="s">
        <v>160</v>
      </c>
      <c r="L448" s="38"/>
      <c r="M448" s="197" t="s">
        <v>1</v>
      </c>
      <c r="N448" s="198" t="s">
        <v>43</v>
      </c>
      <c r="O448" s="70"/>
      <c r="P448" s="199">
        <f>O448*H448</f>
        <v>0</v>
      </c>
      <c r="Q448" s="199">
        <v>0</v>
      </c>
      <c r="R448" s="199">
        <f>Q448*H448</f>
        <v>0</v>
      </c>
      <c r="S448" s="199">
        <v>3.5000000000000003E-2</v>
      </c>
      <c r="T448" s="200">
        <f>S448*H448</f>
        <v>0.55160000000000009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201" t="s">
        <v>161</v>
      </c>
      <c r="AT448" s="201" t="s">
        <v>156</v>
      </c>
      <c r="AU448" s="201" t="s">
        <v>87</v>
      </c>
      <c r="AY448" s="16" t="s">
        <v>154</v>
      </c>
      <c r="BE448" s="202">
        <f>IF(N448="základní",J448,0)</f>
        <v>0</v>
      </c>
      <c r="BF448" s="202">
        <f>IF(N448="snížená",J448,0)</f>
        <v>0</v>
      </c>
      <c r="BG448" s="202">
        <f>IF(N448="zákl. přenesená",J448,0)</f>
        <v>0</v>
      </c>
      <c r="BH448" s="202">
        <f>IF(N448="sníž. přenesená",J448,0)</f>
        <v>0</v>
      </c>
      <c r="BI448" s="202">
        <f>IF(N448="nulová",J448,0)</f>
        <v>0</v>
      </c>
      <c r="BJ448" s="16" t="s">
        <v>87</v>
      </c>
      <c r="BK448" s="202">
        <f>ROUND(I448*H448,0)</f>
        <v>0</v>
      </c>
      <c r="BL448" s="16" t="s">
        <v>161</v>
      </c>
      <c r="BM448" s="201" t="s">
        <v>695</v>
      </c>
    </row>
    <row r="449" spans="1:65" s="13" customFormat="1" ht="11.25">
      <c r="B449" s="203"/>
      <c r="C449" s="204"/>
      <c r="D449" s="205" t="s">
        <v>163</v>
      </c>
      <c r="E449" s="206" t="s">
        <v>1</v>
      </c>
      <c r="F449" s="207" t="s">
        <v>690</v>
      </c>
      <c r="G449" s="204"/>
      <c r="H449" s="208">
        <v>15.76</v>
      </c>
      <c r="I449" s="209"/>
      <c r="J449" s="204"/>
      <c r="K449" s="204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163</v>
      </c>
      <c r="AU449" s="214" t="s">
        <v>87</v>
      </c>
      <c r="AV449" s="13" t="s">
        <v>87</v>
      </c>
      <c r="AW449" s="13" t="s">
        <v>33</v>
      </c>
      <c r="AX449" s="13" t="s">
        <v>77</v>
      </c>
      <c r="AY449" s="214" t="s">
        <v>154</v>
      </c>
    </row>
    <row r="450" spans="1:65" s="2" customFormat="1" ht="16.5" customHeight="1">
      <c r="A450" s="33"/>
      <c r="B450" s="34"/>
      <c r="C450" s="190" t="s">
        <v>686</v>
      </c>
      <c r="D450" s="190" t="s">
        <v>156</v>
      </c>
      <c r="E450" s="191" t="s">
        <v>697</v>
      </c>
      <c r="F450" s="192" t="s">
        <v>698</v>
      </c>
      <c r="G450" s="193" t="s">
        <v>198</v>
      </c>
      <c r="H450" s="194">
        <v>20.96</v>
      </c>
      <c r="I450" s="195"/>
      <c r="J450" s="196">
        <f>ROUND(I450*H450,0)</f>
        <v>0</v>
      </c>
      <c r="K450" s="192" t="s">
        <v>160</v>
      </c>
      <c r="L450" s="38"/>
      <c r="M450" s="197" t="s">
        <v>1</v>
      </c>
      <c r="N450" s="198" t="s">
        <v>43</v>
      </c>
      <c r="O450" s="70"/>
      <c r="P450" s="199">
        <f>O450*H450</f>
        <v>0</v>
      </c>
      <c r="Q450" s="199">
        <v>0</v>
      </c>
      <c r="R450" s="199">
        <f>Q450*H450</f>
        <v>0</v>
      </c>
      <c r="S450" s="199">
        <v>2.5000000000000001E-2</v>
      </c>
      <c r="T450" s="200">
        <f>S450*H450</f>
        <v>0.52400000000000002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01" t="s">
        <v>161</v>
      </c>
      <c r="AT450" s="201" t="s">
        <v>156</v>
      </c>
      <c r="AU450" s="201" t="s">
        <v>87</v>
      </c>
      <c r="AY450" s="16" t="s">
        <v>154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16" t="s">
        <v>87</v>
      </c>
      <c r="BK450" s="202">
        <f>ROUND(I450*H450,0)</f>
        <v>0</v>
      </c>
      <c r="BL450" s="16" t="s">
        <v>161</v>
      </c>
      <c r="BM450" s="201" t="s">
        <v>699</v>
      </c>
    </row>
    <row r="451" spans="1:65" s="13" customFormat="1" ht="11.25">
      <c r="B451" s="203"/>
      <c r="C451" s="204"/>
      <c r="D451" s="205" t="s">
        <v>163</v>
      </c>
      <c r="E451" s="206" t="s">
        <v>1</v>
      </c>
      <c r="F451" s="207" t="s">
        <v>700</v>
      </c>
      <c r="G451" s="204"/>
      <c r="H451" s="208">
        <v>20.96</v>
      </c>
      <c r="I451" s="209"/>
      <c r="J451" s="204"/>
      <c r="K451" s="204"/>
      <c r="L451" s="210"/>
      <c r="M451" s="211"/>
      <c r="N451" s="212"/>
      <c r="O451" s="212"/>
      <c r="P451" s="212"/>
      <c r="Q451" s="212"/>
      <c r="R451" s="212"/>
      <c r="S451" s="212"/>
      <c r="T451" s="213"/>
      <c r="AT451" s="214" t="s">
        <v>163</v>
      </c>
      <c r="AU451" s="214" t="s">
        <v>87</v>
      </c>
      <c r="AV451" s="13" t="s">
        <v>87</v>
      </c>
      <c r="AW451" s="13" t="s">
        <v>33</v>
      </c>
      <c r="AX451" s="13" t="s">
        <v>77</v>
      </c>
      <c r="AY451" s="214" t="s">
        <v>154</v>
      </c>
    </row>
    <row r="452" spans="1:65" s="2" customFormat="1" ht="16.5" customHeight="1">
      <c r="A452" s="33"/>
      <c r="B452" s="34"/>
      <c r="C452" s="190" t="s">
        <v>692</v>
      </c>
      <c r="D452" s="190" t="s">
        <v>156</v>
      </c>
      <c r="E452" s="191" t="s">
        <v>702</v>
      </c>
      <c r="F452" s="192" t="s">
        <v>703</v>
      </c>
      <c r="G452" s="193" t="s">
        <v>224</v>
      </c>
      <c r="H452" s="194">
        <v>10.4</v>
      </c>
      <c r="I452" s="195"/>
      <c r="J452" s="196">
        <f>ROUND(I452*H452,0)</f>
        <v>0</v>
      </c>
      <c r="K452" s="192" t="s">
        <v>160</v>
      </c>
      <c r="L452" s="38"/>
      <c r="M452" s="197" t="s">
        <v>1</v>
      </c>
      <c r="N452" s="198" t="s">
        <v>43</v>
      </c>
      <c r="O452" s="70"/>
      <c r="P452" s="199">
        <f>O452*H452</f>
        <v>0</v>
      </c>
      <c r="Q452" s="199">
        <v>0</v>
      </c>
      <c r="R452" s="199">
        <f>Q452*H452</f>
        <v>0</v>
      </c>
      <c r="S452" s="199">
        <v>3.6999999999999998E-2</v>
      </c>
      <c r="T452" s="200">
        <f>S452*H452</f>
        <v>0.38479999999999998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201" t="s">
        <v>161</v>
      </c>
      <c r="AT452" s="201" t="s">
        <v>156</v>
      </c>
      <c r="AU452" s="201" t="s">
        <v>87</v>
      </c>
      <c r="AY452" s="16" t="s">
        <v>154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16" t="s">
        <v>87</v>
      </c>
      <c r="BK452" s="202">
        <f>ROUND(I452*H452,0)</f>
        <v>0</v>
      </c>
      <c r="BL452" s="16" t="s">
        <v>161</v>
      </c>
      <c r="BM452" s="201" t="s">
        <v>704</v>
      </c>
    </row>
    <row r="453" spans="1:65" s="13" customFormat="1" ht="11.25">
      <c r="B453" s="203"/>
      <c r="C453" s="204"/>
      <c r="D453" s="205" t="s">
        <v>163</v>
      </c>
      <c r="E453" s="206" t="s">
        <v>1</v>
      </c>
      <c r="F453" s="207" t="s">
        <v>676</v>
      </c>
      <c r="G453" s="204"/>
      <c r="H453" s="208">
        <v>10.4</v>
      </c>
      <c r="I453" s="209"/>
      <c r="J453" s="204"/>
      <c r="K453" s="204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163</v>
      </c>
      <c r="AU453" s="214" t="s">
        <v>87</v>
      </c>
      <c r="AV453" s="13" t="s">
        <v>87</v>
      </c>
      <c r="AW453" s="13" t="s">
        <v>33</v>
      </c>
      <c r="AX453" s="13" t="s">
        <v>77</v>
      </c>
      <c r="AY453" s="214" t="s">
        <v>154</v>
      </c>
    </row>
    <row r="454" spans="1:65" s="2" customFormat="1" ht="16.5" customHeight="1">
      <c r="A454" s="33"/>
      <c r="B454" s="34"/>
      <c r="C454" s="190" t="s">
        <v>696</v>
      </c>
      <c r="D454" s="190" t="s">
        <v>156</v>
      </c>
      <c r="E454" s="191" t="s">
        <v>706</v>
      </c>
      <c r="F454" s="192" t="s">
        <v>707</v>
      </c>
      <c r="G454" s="193" t="s">
        <v>224</v>
      </c>
      <c r="H454" s="194">
        <v>7</v>
      </c>
      <c r="I454" s="195"/>
      <c r="J454" s="196">
        <f>ROUND(I454*H454,0)</f>
        <v>0</v>
      </c>
      <c r="K454" s="192" t="s">
        <v>160</v>
      </c>
      <c r="L454" s="38"/>
      <c r="M454" s="197" t="s">
        <v>1</v>
      </c>
      <c r="N454" s="198" t="s">
        <v>43</v>
      </c>
      <c r="O454" s="70"/>
      <c r="P454" s="199">
        <f>O454*H454</f>
        <v>0</v>
      </c>
      <c r="Q454" s="199">
        <v>8.0999999999999996E-4</v>
      </c>
      <c r="R454" s="199">
        <f>Q454*H454</f>
        <v>5.6699999999999997E-3</v>
      </c>
      <c r="S454" s="199">
        <v>3.7999999999999999E-2</v>
      </c>
      <c r="T454" s="200">
        <f>S454*H454</f>
        <v>0.26600000000000001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201" t="s">
        <v>161</v>
      </c>
      <c r="AT454" s="201" t="s">
        <v>156</v>
      </c>
      <c r="AU454" s="201" t="s">
        <v>87</v>
      </c>
      <c r="AY454" s="16" t="s">
        <v>154</v>
      </c>
      <c r="BE454" s="202">
        <f>IF(N454="základní",J454,0)</f>
        <v>0</v>
      </c>
      <c r="BF454" s="202">
        <f>IF(N454="snížená",J454,0)</f>
        <v>0</v>
      </c>
      <c r="BG454" s="202">
        <f>IF(N454="zákl. přenesená",J454,0)</f>
        <v>0</v>
      </c>
      <c r="BH454" s="202">
        <f>IF(N454="sníž. přenesená",J454,0)</f>
        <v>0</v>
      </c>
      <c r="BI454" s="202">
        <f>IF(N454="nulová",J454,0)</f>
        <v>0</v>
      </c>
      <c r="BJ454" s="16" t="s">
        <v>87</v>
      </c>
      <c r="BK454" s="202">
        <f>ROUND(I454*H454,0)</f>
        <v>0</v>
      </c>
      <c r="BL454" s="16" t="s">
        <v>161</v>
      </c>
      <c r="BM454" s="201" t="s">
        <v>708</v>
      </c>
    </row>
    <row r="455" spans="1:65" s="13" customFormat="1" ht="11.25">
      <c r="B455" s="203"/>
      <c r="C455" s="204"/>
      <c r="D455" s="205" t="s">
        <v>163</v>
      </c>
      <c r="E455" s="206" t="s">
        <v>1</v>
      </c>
      <c r="F455" s="207" t="s">
        <v>709</v>
      </c>
      <c r="G455" s="204"/>
      <c r="H455" s="208">
        <v>7</v>
      </c>
      <c r="I455" s="209"/>
      <c r="J455" s="204"/>
      <c r="K455" s="204"/>
      <c r="L455" s="210"/>
      <c r="M455" s="211"/>
      <c r="N455" s="212"/>
      <c r="O455" s="212"/>
      <c r="P455" s="212"/>
      <c r="Q455" s="212"/>
      <c r="R455" s="212"/>
      <c r="S455" s="212"/>
      <c r="T455" s="213"/>
      <c r="AT455" s="214" t="s">
        <v>163</v>
      </c>
      <c r="AU455" s="214" t="s">
        <v>87</v>
      </c>
      <c r="AV455" s="13" t="s">
        <v>87</v>
      </c>
      <c r="AW455" s="13" t="s">
        <v>33</v>
      </c>
      <c r="AX455" s="13" t="s">
        <v>77</v>
      </c>
      <c r="AY455" s="214" t="s">
        <v>154</v>
      </c>
    </row>
    <row r="456" spans="1:65" s="2" customFormat="1" ht="16.5" customHeight="1">
      <c r="A456" s="33"/>
      <c r="B456" s="34"/>
      <c r="C456" s="190" t="s">
        <v>701</v>
      </c>
      <c r="D456" s="190" t="s">
        <v>156</v>
      </c>
      <c r="E456" s="191" t="s">
        <v>711</v>
      </c>
      <c r="F456" s="192" t="s">
        <v>712</v>
      </c>
      <c r="G456" s="193" t="s">
        <v>198</v>
      </c>
      <c r="H456" s="194">
        <v>1819.7149999999999</v>
      </c>
      <c r="I456" s="195"/>
      <c r="J456" s="196">
        <f>ROUND(I456*H456,0)</f>
        <v>0</v>
      </c>
      <c r="K456" s="192" t="s">
        <v>160</v>
      </c>
      <c r="L456" s="38"/>
      <c r="M456" s="197" t="s">
        <v>1</v>
      </c>
      <c r="N456" s="198" t="s">
        <v>43</v>
      </c>
      <c r="O456" s="70"/>
      <c r="P456" s="199">
        <f>O456*H456</f>
        <v>0</v>
      </c>
      <c r="Q456" s="199">
        <v>0</v>
      </c>
      <c r="R456" s="199">
        <f>Q456*H456</f>
        <v>0</v>
      </c>
      <c r="S456" s="199">
        <v>5.0000000000000001E-3</v>
      </c>
      <c r="T456" s="200">
        <f>S456*H456</f>
        <v>9.0985750000000003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201" t="s">
        <v>161</v>
      </c>
      <c r="AT456" s="201" t="s">
        <v>156</v>
      </c>
      <c r="AU456" s="201" t="s">
        <v>87</v>
      </c>
      <c r="AY456" s="16" t="s">
        <v>154</v>
      </c>
      <c r="BE456" s="202">
        <f>IF(N456="základní",J456,0)</f>
        <v>0</v>
      </c>
      <c r="BF456" s="202">
        <f>IF(N456="snížená",J456,0)</f>
        <v>0</v>
      </c>
      <c r="BG456" s="202">
        <f>IF(N456="zákl. přenesená",J456,0)</f>
        <v>0</v>
      </c>
      <c r="BH456" s="202">
        <f>IF(N456="sníž. přenesená",J456,0)</f>
        <v>0</v>
      </c>
      <c r="BI456" s="202">
        <f>IF(N456="nulová",J456,0)</f>
        <v>0</v>
      </c>
      <c r="BJ456" s="16" t="s">
        <v>87</v>
      </c>
      <c r="BK456" s="202">
        <f>ROUND(I456*H456,0)</f>
        <v>0</v>
      </c>
      <c r="BL456" s="16" t="s">
        <v>161</v>
      </c>
      <c r="BM456" s="201" t="s">
        <v>713</v>
      </c>
    </row>
    <row r="457" spans="1:65" s="13" customFormat="1" ht="11.25">
      <c r="B457" s="203"/>
      <c r="C457" s="204"/>
      <c r="D457" s="205" t="s">
        <v>163</v>
      </c>
      <c r="E457" s="206" t="s">
        <v>1</v>
      </c>
      <c r="F457" s="207" t="s">
        <v>1469</v>
      </c>
      <c r="G457" s="204"/>
      <c r="H457" s="208">
        <v>1819.7149999999999</v>
      </c>
      <c r="I457" s="209"/>
      <c r="J457" s="204"/>
      <c r="K457" s="204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163</v>
      </c>
      <c r="AU457" s="214" t="s">
        <v>87</v>
      </c>
      <c r="AV457" s="13" t="s">
        <v>87</v>
      </c>
      <c r="AW457" s="13" t="s">
        <v>33</v>
      </c>
      <c r="AX457" s="13" t="s">
        <v>77</v>
      </c>
      <c r="AY457" s="214" t="s">
        <v>154</v>
      </c>
    </row>
    <row r="458" spans="1:65" s="2" customFormat="1" ht="16.5" customHeight="1">
      <c r="A458" s="33"/>
      <c r="B458" s="34"/>
      <c r="C458" s="190" t="s">
        <v>705</v>
      </c>
      <c r="D458" s="190" t="s">
        <v>156</v>
      </c>
      <c r="E458" s="191" t="s">
        <v>716</v>
      </c>
      <c r="F458" s="192" t="s">
        <v>717</v>
      </c>
      <c r="G458" s="193" t="s">
        <v>198</v>
      </c>
      <c r="H458" s="194">
        <v>13.157999999999999</v>
      </c>
      <c r="I458" s="195"/>
      <c r="J458" s="196">
        <f>ROUND(I458*H458,0)</f>
        <v>0</v>
      </c>
      <c r="K458" s="192" t="s">
        <v>160</v>
      </c>
      <c r="L458" s="38"/>
      <c r="M458" s="197" t="s">
        <v>1</v>
      </c>
      <c r="N458" s="198" t="s">
        <v>43</v>
      </c>
      <c r="O458" s="70"/>
      <c r="P458" s="199">
        <f>O458*H458</f>
        <v>0</v>
      </c>
      <c r="Q458" s="199">
        <v>0</v>
      </c>
      <c r="R458" s="199">
        <f>Q458*H458</f>
        <v>0</v>
      </c>
      <c r="S458" s="199">
        <v>2.1999999999999999E-2</v>
      </c>
      <c r="T458" s="200">
        <f>S458*H458</f>
        <v>0.28947599999999996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201" t="s">
        <v>161</v>
      </c>
      <c r="AT458" s="201" t="s">
        <v>156</v>
      </c>
      <c r="AU458" s="201" t="s">
        <v>87</v>
      </c>
      <c r="AY458" s="16" t="s">
        <v>154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6" t="s">
        <v>87</v>
      </c>
      <c r="BK458" s="202">
        <f>ROUND(I458*H458,0)</f>
        <v>0</v>
      </c>
      <c r="BL458" s="16" t="s">
        <v>161</v>
      </c>
      <c r="BM458" s="201" t="s">
        <v>718</v>
      </c>
    </row>
    <row r="459" spans="1:65" s="13" customFormat="1" ht="11.25">
      <c r="B459" s="203"/>
      <c r="C459" s="204"/>
      <c r="D459" s="205" t="s">
        <v>163</v>
      </c>
      <c r="E459" s="206" t="s">
        <v>1</v>
      </c>
      <c r="F459" s="207" t="s">
        <v>719</v>
      </c>
      <c r="G459" s="204"/>
      <c r="H459" s="208">
        <v>13.157999999999999</v>
      </c>
      <c r="I459" s="209"/>
      <c r="J459" s="204"/>
      <c r="K459" s="204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163</v>
      </c>
      <c r="AU459" s="214" t="s">
        <v>87</v>
      </c>
      <c r="AV459" s="13" t="s">
        <v>87</v>
      </c>
      <c r="AW459" s="13" t="s">
        <v>33</v>
      </c>
      <c r="AX459" s="13" t="s">
        <v>77</v>
      </c>
      <c r="AY459" s="214" t="s">
        <v>154</v>
      </c>
    </row>
    <row r="460" spans="1:65" s="2" customFormat="1" ht="16.5" customHeight="1">
      <c r="A460" s="33"/>
      <c r="B460" s="34"/>
      <c r="C460" s="190" t="s">
        <v>710</v>
      </c>
      <c r="D460" s="190" t="s">
        <v>156</v>
      </c>
      <c r="E460" s="191" t="s">
        <v>1470</v>
      </c>
      <c r="F460" s="192" t="s">
        <v>1471</v>
      </c>
      <c r="G460" s="193" t="s">
        <v>637</v>
      </c>
      <c r="H460" s="194">
        <v>1</v>
      </c>
      <c r="I460" s="195"/>
      <c r="J460" s="196">
        <f>ROUND(I460*H460,0)</f>
        <v>0</v>
      </c>
      <c r="K460" s="192" t="s">
        <v>1</v>
      </c>
      <c r="L460" s="38"/>
      <c r="M460" s="197" t="s">
        <v>1</v>
      </c>
      <c r="N460" s="198" t="s">
        <v>43</v>
      </c>
      <c r="O460" s="70"/>
      <c r="P460" s="199">
        <f>O460*H460</f>
        <v>0</v>
      </c>
      <c r="Q460" s="199">
        <v>0</v>
      </c>
      <c r="R460" s="199">
        <f>Q460*H460</f>
        <v>0</v>
      </c>
      <c r="S460" s="199">
        <v>0</v>
      </c>
      <c r="T460" s="200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201" t="s">
        <v>161</v>
      </c>
      <c r="AT460" s="201" t="s">
        <v>156</v>
      </c>
      <c r="AU460" s="201" t="s">
        <v>87</v>
      </c>
      <c r="AY460" s="16" t="s">
        <v>154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16" t="s">
        <v>87</v>
      </c>
      <c r="BK460" s="202">
        <f>ROUND(I460*H460,0)</f>
        <v>0</v>
      </c>
      <c r="BL460" s="16" t="s">
        <v>161</v>
      </c>
      <c r="BM460" s="201" t="s">
        <v>1472</v>
      </c>
    </row>
    <row r="461" spans="1:65" s="12" customFormat="1" ht="22.9" customHeight="1">
      <c r="B461" s="174"/>
      <c r="C461" s="175"/>
      <c r="D461" s="176" t="s">
        <v>76</v>
      </c>
      <c r="E461" s="188" t="s">
        <v>720</v>
      </c>
      <c r="F461" s="188" t="s">
        <v>721</v>
      </c>
      <c r="G461" s="175"/>
      <c r="H461" s="175"/>
      <c r="I461" s="178"/>
      <c r="J461" s="189">
        <f>BK461</f>
        <v>0</v>
      </c>
      <c r="K461" s="175"/>
      <c r="L461" s="180"/>
      <c r="M461" s="181"/>
      <c r="N461" s="182"/>
      <c r="O461" s="182"/>
      <c r="P461" s="183">
        <f>SUM(P462:P471)</f>
        <v>0</v>
      </c>
      <c r="Q461" s="182"/>
      <c r="R461" s="183">
        <f>SUM(R462:R471)</f>
        <v>0</v>
      </c>
      <c r="S461" s="182"/>
      <c r="T461" s="184">
        <f>SUM(T462:T471)</f>
        <v>0</v>
      </c>
      <c r="AR461" s="185" t="s">
        <v>8</v>
      </c>
      <c r="AT461" s="186" t="s">
        <v>76</v>
      </c>
      <c r="AU461" s="186" t="s">
        <v>8</v>
      </c>
      <c r="AY461" s="185" t="s">
        <v>154</v>
      </c>
      <c r="BK461" s="187">
        <f>SUM(BK462:BK471)</f>
        <v>0</v>
      </c>
    </row>
    <row r="462" spans="1:65" s="2" customFormat="1" ht="21.75" customHeight="1">
      <c r="A462" s="33"/>
      <c r="B462" s="34"/>
      <c r="C462" s="190" t="s">
        <v>715</v>
      </c>
      <c r="D462" s="190" t="s">
        <v>156</v>
      </c>
      <c r="E462" s="191" t="s">
        <v>723</v>
      </c>
      <c r="F462" s="192" t="s">
        <v>724</v>
      </c>
      <c r="G462" s="193" t="s">
        <v>176</v>
      </c>
      <c r="H462" s="194">
        <v>102.364</v>
      </c>
      <c r="I462" s="195"/>
      <c r="J462" s="196">
        <f>ROUND(I462*H462,0)</f>
        <v>0</v>
      </c>
      <c r="K462" s="192" t="s">
        <v>160</v>
      </c>
      <c r="L462" s="38"/>
      <c r="M462" s="197" t="s">
        <v>1</v>
      </c>
      <c r="N462" s="198" t="s">
        <v>43</v>
      </c>
      <c r="O462" s="70"/>
      <c r="P462" s="199">
        <f>O462*H462</f>
        <v>0</v>
      </c>
      <c r="Q462" s="199">
        <v>0</v>
      </c>
      <c r="R462" s="199">
        <f>Q462*H462</f>
        <v>0</v>
      </c>
      <c r="S462" s="199">
        <v>0</v>
      </c>
      <c r="T462" s="200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201" t="s">
        <v>161</v>
      </c>
      <c r="AT462" s="201" t="s">
        <v>156</v>
      </c>
      <c r="AU462" s="201" t="s">
        <v>87</v>
      </c>
      <c r="AY462" s="16" t="s">
        <v>154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16" t="s">
        <v>87</v>
      </c>
      <c r="BK462" s="202">
        <f>ROUND(I462*H462,0)</f>
        <v>0</v>
      </c>
      <c r="BL462" s="16" t="s">
        <v>161</v>
      </c>
      <c r="BM462" s="201" t="s">
        <v>725</v>
      </c>
    </row>
    <row r="463" spans="1:65" s="2" customFormat="1" ht="16.5" customHeight="1">
      <c r="A463" s="33"/>
      <c r="B463" s="34"/>
      <c r="C463" s="190" t="s">
        <v>722</v>
      </c>
      <c r="D463" s="190" t="s">
        <v>156</v>
      </c>
      <c r="E463" s="191" t="s">
        <v>727</v>
      </c>
      <c r="F463" s="192" t="s">
        <v>728</v>
      </c>
      <c r="G463" s="193" t="s">
        <v>176</v>
      </c>
      <c r="H463" s="194">
        <v>102.364</v>
      </c>
      <c r="I463" s="195"/>
      <c r="J463" s="196">
        <f>ROUND(I463*H463,0)</f>
        <v>0</v>
      </c>
      <c r="K463" s="192" t="s">
        <v>160</v>
      </c>
      <c r="L463" s="38"/>
      <c r="M463" s="197" t="s">
        <v>1</v>
      </c>
      <c r="N463" s="198" t="s">
        <v>43</v>
      </c>
      <c r="O463" s="70"/>
      <c r="P463" s="199">
        <f>O463*H463</f>
        <v>0</v>
      </c>
      <c r="Q463" s="199">
        <v>0</v>
      </c>
      <c r="R463" s="199">
        <f>Q463*H463</f>
        <v>0</v>
      </c>
      <c r="S463" s="199">
        <v>0</v>
      </c>
      <c r="T463" s="200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201" t="s">
        <v>161</v>
      </c>
      <c r="AT463" s="201" t="s">
        <v>156</v>
      </c>
      <c r="AU463" s="201" t="s">
        <v>87</v>
      </c>
      <c r="AY463" s="16" t="s">
        <v>154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16" t="s">
        <v>87</v>
      </c>
      <c r="BK463" s="202">
        <f>ROUND(I463*H463,0)</f>
        <v>0</v>
      </c>
      <c r="BL463" s="16" t="s">
        <v>161</v>
      </c>
      <c r="BM463" s="201" t="s">
        <v>729</v>
      </c>
    </row>
    <row r="464" spans="1:65" s="2" customFormat="1" ht="16.5" customHeight="1">
      <c r="A464" s="33"/>
      <c r="B464" s="34"/>
      <c r="C464" s="190" t="s">
        <v>726</v>
      </c>
      <c r="D464" s="190" t="s">
        <v>156</v>
      </c>
      <c r="E464" s="191" t="s">
        <v>731</v>
      </c>
      <c r="F464" s="192" t="s">
        <v>732</v>
      </c>
      <c r="G464" s="193" t="s">
        <v>176</v>
      </c>
      <c r="H464" s="194">
        <v>1842.5519999999999</v>
      </c>
      <c r="I464" s="195"/>
      <c r="J464" s="196">
        <f>ROUND(I464*H464,0)</f>
        <v>0</v>
      </c>
      <c r="K464" s="192" t="s">
        <v>160</v>
      </c>
      <c r="L464" s="38"/>
      <c r="M464" s="197" t="s">
        <v>1</v>
      </c>
      <c r="N464" s="198" t="s">
        <v>43</v>
      </c>
      <c r="O464" s="70"/>
      <c r="P464" s="199">
        <f>O464*H464</f>
        <v>0</v>
      </c>
      <c r="Q464" s="199">
        <v>0</v>
      </c>
      <c r="R464" s="199">
        <f>Q464*H464</f>
        <v>0</v>
      </c>
      <c r="S464" s="199">
        <v>0</v>
      </c>
      <c r="T464" s="200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201" t="s">
        <v>161</v>
      </c>
      <c r="AT464" s="201" t="s">
        <v>156</v>
      </c>
      <c r="AU464" s="201" t="s">
        <v>87</v>
      </c>
      <c r="AY464" s="16" t="s">
        <v>154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16" t="s">
        <v>87</v>
      </c>
      <c r="BK464" s="202">
        <f>ROUND(I464*H464,0)</f>
        <v>0</v>
      </c>
      <c r="BL464" s="16" t="s">
        <v>161</v>
      </c>
      <c r="BM464" s="201" t="s">
        <v>733</v>
      </c>
    </row>
    <row r="465" spans="1:65" s="13" customFormat="1" ht="11.25">
      <c r="B465" s="203"/>
      <c r="C465" s="204"/>
      <c r="D465" s="205" t="s">
        <v>163</v>
      </c>
      <c r="E465" s="204"/>
      <c r="F465" s="207" t="s">
        <v>1473</v>
      </c>
      <c r="G465" s="204"/>
      <c r="H465" s="208">
        <v>1842.5519999999999</v>
      </c>
      <c r="I465" s="209"/>
      <c r="J465" s="204"/>
      <c r="K465" s="204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163</v>
      </c>
      <c r="AU465" s="214" t="s">
        <v>87</v>
      </c>
      <c r="AV465" s="13" t="s">
        <v>87</v>
      </c>
      <c r="AW465" s="13" t="s">
        <v>4</v>
      </c>
      <c r="AX465" s="13" t="s">
        <v>8</v>
      </c>
      <c r="AY465" s="214" t="s">
        <v>154</v>
      </c>
    </row>
    <row r="466" spans="1:65" s="2" customFormat="1" ht="21.75" customHeight="1">
      <c r="A466" s="33"/>
      <c r="B466" s="34"/>
      <c r="C466" s="190" t="s">
        <v>730</v>
      </c>
      <c r="D466" s="190" t="s">
        <v>156</v>
      </c>
      <c r="E466" s="191" t="s">
        <v>736</v>
      </c>
      <c r="F466" s="192" t="s">
        <v>737</v>
      </c>
      <c r="G466" s="193" t="s">
        <v>176</v>
      </c>
      <c r="H466" s="194">
        <v>12.891999999999999</v>
      </c>
      <c r="I466" s="195"/>
      <c r="J466" s="196">
        <f>ROUND(I466*H466,0)</f>
        <v>0</v>
      </c>
      <c r="K466" s="192" t="s">
        <v>160</v>
      </c>
      <c r="L466" s="38"/>
      <c r="M466" s="197" t="s">
        <v>1</v>
      </c>
      <c r="N466" s="198" t="s">
        <v>43</v>
      </c>
      <c r="O466" s="70"/>
      <c r="P466" s="199">
        <f>O466*H466</f>
        <v>0</v>
      </c>
      <c r="Q466" s="199">
        <v>0</v>
      </c>
      <c r="R466" s="199">
        <f>Q466*H466</f>
        <v>0</v>
      </c>
      <c r="S466" s="199">
        <v>0</v>
      </c>
      <c r="T466" s="200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201" t="s">
        <v>161</v>
      </c>
      <c r="AT466" s="201" t="s">
        <v>156</v>
      </c>
      <c r="AU466" s="201" t="s">
        <v>87</v>
      </c>
      <c r="AY466" s="16" t="s">
        <v>154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16" t="s">
        <v>87</v>
      </c>
      <c r="BK466" s="202">
        <f>ROUND(I466*H466,0)</f>
        <v>0</v>
      </c>
      <c r="BL466" s="16" t="s">
        <v>161</v>
      </c>
      <c r="BM466" s="201" t="s">
        <v>738</v>
      </c>
    </row>
    <row r="467" spans="1:65" s="13" customFormat="1" ht="11.25">
      <c r="B467" s="203"/>
      <c r="C467" s="204"/>
      <c r="D467" s="205" t="s">
        <v>163</v>
      </c>
      <c r="E467" s="206" t="s">
        <v>1</v>
      </c>
      <c r="F467" s="207" t="s">
        <v>1474</v>
      </c>
      <c r="G467" s="204"/>
      <c r="H467" s="208">
        <v>12.891999999999999</v>
      </c>
      <c r="I467" s="209"/>
      <c r="J467" s="204"/>
      <c r="K467" s="204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163</v>
      </c>
      <c r="AU467" s="214" t="s">
        <v>87</v>
      </c>
      <c r="AV467" s="13" t="s">
        <v>87</v>
      </c>
      <c r="AW467" s="13" t="s">
        <v>33</v>
      </c>
      <c r="AX467" s="13" t="s">
        <v>77</v>
      </c>
      <c r="AY467" s="214" t="s">
        <v>154</v>
      </c>
    </row>
    <row r="468" spans="1:65" s="2" customFormat="1" ht="24">
      <c r="A468" s="33"/>
      <c r="B468" s="34"/>
      <c r="C468" s="190" t="s">
        <v>735</v>
      </c>
      <c r="D468" s="190" t="s">
        <v>156</v>
      </c>
      <c r="E468" s="191" t="s">
        <v>741</v>
      </c>
      <c r="F468" s="192" t="s">
        <v>742</v>
      </c>
      <c r="G468" s="193" t="s">
        <v>176</v>
      </c>
      <c r="H468" s="194">
        <v>23.175000000000001</v>
      </c>
      <c r="I468" s="195"/>
      <c r="J468" s="196">
        <f>ROUND(I468*H468,0)</f>
        <v>0</v>
      </c>
      <c r="K468" s="192" t="s">
        <v>160</v>
      </c>
      <c r="L468" s="38"/>
      <c r="M468" s="197" t="s">
        <v>1</v>
      </c>
      <c r="N468" s="198" t="s">
        <v>43</v>
      </c>
      <c r="O468" s="70"/>
      <c r="P468" s="199">
        <f>O468*H468</f>
        <v>0</v>
      </c>
      <c r="Q468" s="199">
        <v>0</v>
      </c>
      <c r="R468" s="199">
        <f>Q468*H468</f>
        <v>0</v>
      </c>
      <c r="S468" s="199">
        <v>0</v>
      </c>
      <c r="T468" s="200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01" t="s">
        <v>161</v>
      </c>
      <c r="AT468" s="201" t="s">
        <v>156</v>
      </c>
      <c r="AU468" s="201" t="s">
        <v>87</v>
      </c>
      <c r="AY468" s="16" t="s">
        <v>154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16" t="s">
        <v>87</v>
      </c>
      <c r="BK468" s="202">
        <f>ROUND(I468*H468,0)</f>
        <v>0</v>
      </c>
      <c r="BL468" s="16" t="s">
        <v>161</v>
      </c>
      <c r="BM468" s="201" t="s">
        <v>743</v>
      </c>
    </row>
    <row r="469" spans="1:65" s="13" customFormat="1" ht="11.25">
      <c r="B469" s="203"/>
      <c r="C469" s="204"/>
      <c r="D469" s="205" t="s">
        <v>163</v>
      </c>
      <c r="E469" s="206" t="s">
        <v>1</v>
      </c>
      <c r="F469" s="207" t="s">
        <v>744</v>
      </c>
      <c r="G469" s="204"/>
      <c r="H469" s="208">
        <v>23.175000000000001</v>
      </c>
      <c r="I469" s="209"/>
      <c r="J469" s="204"/>
      <c r="K469" s="204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163</v>
      </c>
      <c r="AU469" s="214" t="s">
        <v>87</v>
      </c>
      <c r="AV469" s="13" t="s">
        <v>87</v>
      </c>
      <c r="AW469" s="13" t="s">
        <v>33</v>
      </c>
      <c r="AX469" s="13" t="s">
        <v>77</v>
      </c>
      <c r="AY469" s="214" t="s">
        <v>154</v>
      </c>
    </row>
    <row r="470" spans="1:65" s="2" customFormat="1" ht="24">
      <c r="A470" s="33"/>
      <c r="B470" s="34"/>
      <c r="C470" s="190" t="s">
        <v>740</v>
      </c>
      <c r="D470" s="190" t="s">
        <v>156</v>
      </c>
      <c r="E470" s="191" t="s">
        <v>746</v>
      </c>
      <c r="F470" s="192" t="s">
        <v>747</v>
      </c>
      <c r="G470" s="193" t="s">
        <v>176</v>
      </c>
      <c r="H470" s="194">
        <v>66.403999999999996</v>
      </c>
      <c r="I470" s="195"/>
      <c r="J470" s="196">
        <f>ROUND(I470*H470,0)</f>
        <v>0</v>
      </c>
      <c r="K470" s="192" t="s">
        <v>160</v>
      </c>
      <c r="L470" s="38"/>
      <c r="M470" s="197" t="s">
        <v>1</v>
      </c>
      <c r="N470" s="198" t="s">
        <v>43</v>
      </c>
      <c r="O470" s="70"/>
      <c r="P470" s="199">
        <f>O470*H470</f>
        <v>0</v>
      </c>
      <c r="Q470" s="199">
        <v>0</v>
      </c>
      <c r="R470" s="199">
        <f>Q470*H470</f>
        <v>0</v>
      </c>
      <c r="S470" s="199">
        <v>0</v>
      </c>
      <c r="T470" s="200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201" t="s">
        <v>161</v>
      </c>
      <c r="AT470" s="201" t="s">
        <v>156</v>
      </c>
      <c r="AU470" s="201" t="s">
        <v>87</v>
      </c>
      <c r="AY470" s="16" t="s">
        <v>154</v>
      </c>
      <c r="BE470" s="202">
        <f>IF(N470="základní",J470,0)</f>
        <v>0</v>
      </c>
      <c r="BF470" s="202">
        <f>IF(N470="snížená",J470,0)</f>
        <v>0</v>
      </c>
      <c r="BG470" s="202">
        <f>IF(N470="zákl. přenesená",J470,0)</f>
        <v>0</v>
      </c>
      <c r="BH470" s="202">
        <f>IF(N470="sníž. přenesená",J470,0)</f>
        <v>0</v>
      </c>
      <c r="BI470" s="202">
        <f>IF(N470="nulová",J470,0)</f>
        <v>0</v>
      </c>
      <c r="BJ470" s="16" t="s">
        <v>87</v>
      </c>
      <c r="BK470" s="202">
        <f>ROUND(I470*H470,0)</f>
        <v>0</v>
      </c>
      <c r="BL470" s="16" t="s">
        <v>161</v>
      </c>
      <c r="BM470" s="201" t="s">
        <v>748</v>
      </c>
    </row>
    <row r="471" spans="1:65" s="13" customFormat="1" ht="11.25">
      <c r="B471" s="203"/>
      <c r="C471" s="204"/>
      <c r="D471" s="205" t="s">
        <v>163</v>
      </c>
      <c r="E471" s="206" t="s">
        <v>1</v>
      </c>
      <c r="F471" s="207" t="s">
        <v>749</v>
      </c>
      <c r="G471" s="204"/>
      <c r="H471" s="208">
        <v>66.403999999999996</v>
      </c>
      <c r="I471" s="209"/>
      <c r="J471" s="204"/>
      <c r="K471" s="204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163</v>
      </c>
      <c r="AU471" s="214" t="s">
        <v>87</v>
      </c>
      <c r="AV471" s="13" t="s">
        <v>87</v>
      </c>
      <c r="AW471" s="13" t="s">
        <v>33</v>
      </c>
      <c r="AX471" s="13" t="s">
        <v>77</v>
      </c>
      <c r="AY471" s="214" t="s">
        <v>154</v>
      </c>
    </row>
    <row r="472" spans="1:65" s="12" customFormat="1" ht="22.9" customHeight="1">
      <c r="B472" s="174"/>
      <c r="C472" s="175"/>
      <c r="D472" s="176" t="s">
        <v>76</v>
      </c>
      <c r="E472" s="188" t="s">
        <v>750</v>
      </c>
      <c r="F472" s="188" t="s">
        <v>751</v>
      </c>
      <c r="G472" s="175"/>
      <c r="H472" s="175"/>
      <c r="I472" s="178"/>
      <c r="J472" s="189">
        <f>BK472</f>
        <v>0</v>
      </c>
      <c r="K472" s="175"/>
      <c r="L472" s="180"/>
      <c r="M472" s="181"/>
      <c r="N472" s="182"/>
      <c r="O472" s="182"/>
      <c r="P472" s="183">
        <f>P473</f>
        <v>0</v>
      </c>
      <c r="Q472" s="182"/>
      <c r="R472" s="183">
        <f>R473</f>
        <v>0</v>
      </c>
      <c r="S472" s="182"/>
      <c r="T472" s="184">
        <f>T473</f>
        <v>0</v>
      </c>
      <c r="AR472" s="185" t="s">
        <v>8</v>
      </c>
      <c r="AT472" s="186" t="s">
        <v>76</v>
      </c>
      <c r="AU472" s="186" t="s">
        <v>8</v>
      </c>
      <c r="AY472" s="185" t="s">
        <v>154</v>
      </c>
      <c r="BK472" s="187">
        <f>BK473</f>
        <v>0</v>
      </c>
    </row>
    <row r="473" spans="1:65" s="2" customFormat="1" ht="16.5" customHeight="1">
      <c r="A473" s="33"/>
      <c r="B473" s="34"/>
      <c r="C473" s="190" t="s">
        <v>745</v>
      </c>
      <c r="D473" s="190" t="s">
        <v>156</v>
      </c>
      <c r="E473" s="191" t="s">
        <v>753</v>
      </c>
      <c r="F473" s="192" t="s">
        <v>754</v>
      </c>
      <c r="G473" s="193" t="s">
        <v>176</v>
      </c>
      <c r="H473" s="194">
        <v>54.585999999999999</v>
      </c>
      <c r="I473" s="195"/>
      <c r="J473" s="196">
        <f>ROUND(I473*H473,0)</f>
        <v>0</v>
      </c>
      <c r="K473" s="192" t="s">
        <v>160</v>
      </c>
      <c r="L473" s="38"/>
      <c r="M473" s="197" t="s">
        <v>1</v>
      </c>
      <c r="N473" s="198" t="s">
        <v>43</v>
      </c>
      <c r="O473" s="70"/>
      <c r="P473" s="199">
        <f>O473*H473</f>
        <v>0</v>
      </c>
      <c r="Q473" s="199">
        <v>0</v>
      </c>
      <c r="R473" s="199">
        <f>Q473*H473</f>
        <v>0</v>
      </c>
      <c r="S473" s="199">
        <v>0</v>
      </c>
      <c r="T473" s="200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01" t="s">
        <v>161</v>
      </c>
      <c r="AT473" s="201" t="s">
        <v>156</v>
      </c>
      <c r="AU473" s="201" t="s">
        <v>87</v>
      </c>
      <c r="AY473" s="16" t="s">
        <v>154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16" t="s">
        <v>87</v>
      </c>
      <c r="BK473" s="202">
        <f>ROUND(I473*H473,0)</f>
        <v>0</v>
      </c>
      <c r="BL473" s="16" t="s">
        <v>161</v>
      </c>
      <c r="BM473" s="201" t="s">
        <v>755</v>
      </c>
    </row>
    <row r="474" spans="1:65" s="12" customFormat="1" ht="25.9" customHeight="1">
      <c r="B474" s="174"/>
      <c r="C474" s="175"/>
      <c r="D474" s="176" t="s">
        <v>76</v>
      </c>
      <c r="E474" s="177" t="s">
        <v>756</v>
      </c>
      <c r="F474" s="177" t="s">
        <v>757</v>
      </c>
      <c r="G474" s="175"/>
      <c r="H474" s="175"/>
      <c r="I474" s="178"/>
      <c r="J474" s="179">
        <f>BK474</f>
        <v>0</v>
      </c>
      <c r="K474" s="175"/>
      <c r="L474" s="180"/>
      <c r="M474" s="181"/>
      <c r="N474" s="182"/>
      <c r="O474" s="182"/>
      <c r="P474" s="183">
        <f>P475+P491+P524+P529+P533+P563+P566+P600+P630+P643</f>
        <v>0</v>
      </c>
      <c r="Q474" s="182"/>
      <c r="R474" s="183">
        <f>R475+R491+R524+R529+R533+R563+R566+R600+R630+R643</f>
        <v>13.534868350000002</v>
      </c>
      <c r="S474" s="182"/>
      <c r="T474" s="184">
        <f>T475+T491+T524+T529+T533+T563+T566+T600+T630+T643</f>
        <v>1.9599963500000002</v>
      </c>
      <c r="AR474" s="185" t="s">
        <v>87</v>
      </c>
      <c r="AT474" s="186" t="s">
        <v>76</v>
      </c>
      <c r="AU474" s="186" t="s">
        <v>77</v>
      </c>
      <c r="AY474" s="185" t="s">
        <v>154</v>
      </c>
      <c r="BK474" s="187">
        <f>BK475+BK491+BK524+BK529+BK533+BK563+BK566+BK600+BK630+BK643</f>
        <v>0</v>
      </c>
    </row>
    <row r="475" spans="1:65" s="12" customFormat="1" ht="22.9" customHeight="1">
      <c r="B475" s="174"/>
      <c r="C475" s="175"/>
      <c r="D475" s="176" t="s">
        <v>76</v>
      </c>
      <c r="E475" s="188" t="s">
        <v>758</v>
      </c>
      <c r="F475" s="188" t="s">
        <v>759</v>
      </c>
      <c r="G475" s="175"/>
      <c r="H475" s="175"/>
      <c r="I475" s="178"/>
      <c r="J475" s="189">
        <f>BK475</f>
        <v>0</v>
      </c>
      <c r="K475" s="175"/>
      <c r="L475" s="180"/>
      <c r="M475" s="181"/>
      <c r="N475" s="182"/>
      <c r="O475" s="182"/>
      <c r="P475" s="183">
        <f>SUM(P476:P490)</f>
        <v>0</v>
      </c>
      <c r="Q475" s="182"/>
      <c r="R475" s="183">
        <f>SUM(R476:R490)</f>
        <v>9.7359999999999999E-3</v>
      </c>
      <c r="S475" s="182"/>
      <c r="T475" s="184">
        <f>SUM(T476:T490)</f>
        <v>6.3039999999999999E-2</v>
      </c>
      <c r="AR475" s="185" t="s">
        <v>87</v>
      </c>
      <c r="AT475" s="186" t="s">
        <v>76</v>
      </c>
      <c r="AU475" s="186" t="s">
        <v>8</v>
      </c>
      <c r="AY475" s="185" t="s">
        <v>154</v>
      </c>
      <c r="BK475" s="187">
        <f>SUM(BK476:BK490)</f>
        <v>0</v>
      </c>
    </row>
    <row r="476" spans="1:65" s="2" customFormat="1" ht="16.5" customHeight="1">
      <c r="A476" s="33"/>
      <c r="B476" s="34"/>
      <c r="C476" s="190" t="s">
        <v>752</v>
      </c>
      <c r="D476" s="190" t="s">
        <v>156</v>
      </c>
      <c r="E476" s="191" t="s">
        <v>761</v>
      </c>
      <c r="F476" s="192" t="s">
        <v>762</v>
      </c>
      <c r="G476" s="193" t="s">
        <v>198</v>
      </c>
      <c r="H476" s="194">
        <v>1.2</v>
      </c>
      <c r="I476" s="195"/>
      <c r="J476" s="196">
        <f>ROUND(I476*H476,0)</f>
        <v>0</v>
      </c>
      <c r="K476" s="192" t="s">
        <v>160</v>
      </c>
      <c r="L476" s="38"/>
      <c r="M476" s="197" t="s">
        <v>1</v>
      </c>
      <c r="N476" s="198" t="s">
        <v>43</v>
      </c>
      <c r="O476" s="70"/>
      <c r="P476" s="199">
        <f>O476*H476</f>
        <v>0</v>
      </c>
      <c r="Q476" s="199">
        <v>0</v>
      </c>
      <c r="R476" s="199">
        <f>Q476*H476</f>
        <v>0</v>
      </c>
      <c r="S476" s="199">
        <v>0</v>
      </c>
      <c r="T476" s="200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201" t="s">
        <v>238</v>
      </c>
      <c r="AT476" s="201" t="s">
        <v>156</v>
      </c>
      <c r="AU476" s="201" t="s">
        <v>87</v>
      </c>
      <c r="AY476" s="16" t="s">
        <v>154</v>
      </c>
      <c r="BE476" s="202">
        <f>IF(N476="základní",J476,0)</f>
        <v>0</v>
      </c>
      <c r="BF476" s="202">
        <f>IF(N476="snížená",J476,0)</f>
        <v>0</v>
      </c>
      <c r="BG476" s="202">
        <f>IF(N476="zákl. přenesená",J476,0)</f>
        <v>0</v>
      </c>
      <c r="BH476" s="202">
        <f>IF(N476="sníž. přenesená",J476,0)</f>
        <v>0</v>
      </c>
      <c r="BI476" s="202">
        <f>IF(N476="nulová",J476,0)</f>
        <v>0</v>
      </c>
      <c r="BJ476" s="16" t="s">
        <v>87</v>
      </c>
      <c r="BK476" s="202">
        <f>ROUND(I476*H476,0)</f>
        <v>0</v>
      </c>
      <c r="BL476" s="16" t="s">
        <v>238</v>
      </c>
      <c r="BM476" s="201" t="s">
        <v>763</v>
      </c>
    </row>
    <row r="477" spans="1:65" s="13" customFormat="1" ht="11.25">
      <c r="B477" s="203"/>
      <c r="C477" s="204"/>
      <c r="D477" s="205" t="s">
        <v>163</v>
      </c>
      <c r="E477" s="206" t="s">
        <v>1</v>
      </c>
      <c r="F477" s="207" t="s">
        <v>764</v>
      </c>
      <c r="G477" s="204"/>
      <c r="H477" s="208">
        <v>1.2</v>
      </c>
      <c r="I477" s="209"/>
      <c r="J477" s="204"/>
      <c r="K477" s="204"/>
      <c r="L477" s="210"/>
      <c r="M477" s="211"/>
      <c r="N477" s="212"/>
      <c r="O477" s="212"/>
      <c r="P477" s="212"/>
      <c r="Q477" s="212"/>
      <c r="R477" s="212"/>
      <c r="S477" s="212"/>
      <c r="T477" s="213"/>
      <c r="AT477" s="214" t="s">
        <v>163</v>
      </c>
      <c r="AU477" s="214" t="s">
        <v>87</v>
      </c>
      <c r="AV477" s="13" t="s">
        <v>87</v>
      </c>
      <c r="AW477" s="13" t="s">
        <v>33</v>
      </c>
      <c r="AX477" s="13" t="s">
        <v>77</v>
      </c>
      <c r="AY477" s="214" t="s">
        <v>154</v>
      </c>
    </row>
    <row r="478" spans="1:65" s="2" customFormat="1" ht="16.5" customHeight="1">
      <c r="A478" s="33"/>
      <c r="B478" s="34"/>
      <c r="C478" s="190" t="s">
        <v>760</v>
      </c>
      <c r="D478" s="190" t="s">
        <v>156</v>
      </c>
      <c r="E478" s="191" t="s">
        <v>766</v>
      </c>
      <c r="F478" s="192" t="s">
        <v>767</v>
      </c>
      <c r="G478" s="193" t="s">
        <v>198</v>
      </c>
      <c r="H478" s="194">
        <v>1.2</v>
      </c>
      <c r="I478" s="195"/>
      <c r="J478" s="196">
        <f>ROUND(I478*H478,0)</f>
        <v>0</v>
      </c>
      <c r="K478" s="192" t="s">
        <v>160</v>
      </c>
      <c r="L478" s="38"/>
      <c r="M478" s="197" t="s">
        <v>1</v>
      </c>
      <c r="N478" s="198" t="s">
        <v>43</v>
      </c>
      <c r="O478" s="70"/>
      <c r="P478" s="199">
        <f>O478*H478</f>
        <v>0</v>
      </c>
      <c r="Q478" s="199">
        <v>0</v>
      </c>
      <c r="R478" s="199">
        <f>Q478*H478</f>
        <v>0</v>
      </c>
      <c r="S478" s="199">
        <v>0</v>
      </c>
      <c r="T478" s="200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201" t="s">
        <v>238</v>
      </c>
      <c r="AT478" s="201" t="s">
        <v>156</v>
      </c>
      <c r="AU478" s="201" t="s">
        <v>87</v>
      </c>
      <c r="AY478" s="16" t="s">
        <v>154</v>
      </c>
      <c r="BE478" s="202">
        <f>IF(N478="základní",J478,0)</f>
        <v>0</v>
      </c>
      <c r="BF478" s="202">
        <f>IF(N478="snížená",J478,0)</f>
        <v>0</v>
      </c>
      <c r="BG478" s="202">
        <f>IF(N478="zákl. přenesená",J478,0)</f>
        <v>0</v>
      </c>
      <c r="BH478" s="202">
        <f>IF(N478="sníž. přenesená",J478,0)</f>
        <v>0</v>
      </c>
      <c r="BI478" s="202">
        <f>IF(N478="nulová",J478,0)</f>
        <v>0</v>
      </c>
      <c r="BJ478" s="16" t="s">
        <v>87</v>
      </c>
      <c r="BK478" s="202">
        <f>ROUND(I478*H478,0)</f>
        <v>0</v>
      </c>
      <c r="BL478" s="16" t="s">
        <v>238</v>
      </c>
      <c r="BM478" s="201" t="s">
        <v>768</v>
      </c>
    </row>
    <row r="479" spans="1:65" s="13" customFormat="1" ht="11.25">
      <c r="B479" s="203"/>
      <c r="C479" s="204"/>
      <c r="D479" s="205" t="s">
        <v>163</v>
      </c>
      <c r="E479" s="206" t="s">
        <v>1</v>
      </c>
      <c r="F479" s="207" t="s">
        <v>764</v>
      </c>
      <c r="G479" s="204"/>
      <c r="H479" s="208">
        <v>1.2</v>
      </c>
      <c r="I479" s="209"/>
      <c r="J479" s="204"/>
      <c r="K479" s="204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163</v>
      </c>
      <c r="AU479" s="214" t="s">
        <v>87</v>
      </c>
      <c r="AV479" s="13" t="s">
        <v>87</v>
      </c>
      <c r="AW479" s="13" t="s">
        <v>33</v>
      </c>
      <c r="AX479" s="13" t="s">
        <v>77</v>
      </c>
      <c r="AY479" s="214" t="s">
        <v>154</v>
      </c>
    </row>
    <row r="480" spans="1:65" s="2" customFormat="1" ht="16.5" customHeight="1">
      <c r="A480" s="33"/>
      <c r="B480" s="34"/>
      <c r="C480" s="215" t="s">
        <v>765</v>
      </c>
      <c r="D480" s="215" t="s">
        <v>270</v>
      </c>
      <c r="E480" s="216" t="s">
        <v>770</v>
      </c>
      <c r="F480" s="217" t="s">
        <v>771</v>
      </c>
      <c r="G480" s="218" t="s">
        <v>176</v>
      </c>
      <c r="H480" s="219">
        <v>1E-3</v>
      </c>
      <c r="I480" s="220"/>
      <c r="J480" s="221">
        <f>ROUND(I480*H480,0)</f>
        <v>0</v>
      </c>
      <c r="K480" s="217" t="s">
        <v>160</v>
      </c>
      <c r="L480" s="222"/>
      <c r="M480" s="223" t="s">
        <v>1</v>
      </c>
      <c r="N480" s="224" t="s">
        <v>43</v>
      </c>
      <c r="O480" s="70"/>
      <c r="P480" s="199">
        <f>O480*H480</f>
        <v>0</v>
      </c>
      <c r="Q480" s="199">
        <v>1</v>
      </c>
      <c r="R480" s="199">
        <f>Q480*H480</f>
        <v>1E-3</v>
      </c>
      <c r="S480" s="199">
        <v>0</v>
      </c>
      <c r="T480" s="200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201" t="s">
        <v>324</v>
      </c>
      <c r="AT480" s="201" t="s">
        <v>270</v>
      </c>
      <c r="AU480" s="201" t="s">
        <v>87</v>
      </c>
      <c r="AY480" s="16" t="s">
        <v>154</v>
      </c>
      <c r="BE480" s="202">
        <f>IF(N480="základní",J480,0)</f>
        <v>0</v>
      </c>
      <c r="BF480" s="202">
        <f>IF(N480="snížená",J480,0)</f>
        <v>0</v>
      </c>
      <c r="BG480" s="202">
        <f>IF(N480="zákl. přenesená",J480,0)</f>
        <v>0</v>
      </c>
      <c r="BH480" s="202">
        <f>IF(N480="sníž. přenesená",J480,0)</f>
        <v>0</v>
      </c>
      <c r="BI480" s="202">
        <f>IF(N480="nulová",J480,0)</f>
        <v>0</v>
      </c>
      <c r="BJ480" s="16" t="s">
        <v>87</v>
      </c>
      <c r="BK480" s="202">
        <f>ROUND(I480*H480,0)</f>
        <v>0</v>
      </c>
      <c r="BL480" s="16" t="s">
        <v>238</v>
      </c>
      <c r="BM480" s="201" t="s">
        <v>772</v>
      </c>
    </row>
    <row r="481" spans="1:65" s="13" customFormat="1" ht="11.25">
      <c r="B481" s="203"/>
      <c r="C481" s="204"/>
      <c r="D481" s="205" t="s">
        <v>163</v>
      </c>
      <c r="E481" s="206" t="s">
        <v>1</v>
      </c>
      <c r="F481" s="207" t="s">
        <v>773</v>
      </c>
      <c r="G481" s="204"/>
      <c r="H481" s="208">
        <v>1E-3</v>
      </c>
      <c r="I481" s="209"/>
      <c r="J481" s="204"/>
      <c r="K481" s="204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163</v>
      </c>
      <c r="AU481" s="214" t="s">
        <v>87</v>
      </c>
      <c r="AV481" s="13" t="s">
        <v>87</v>
      </c>
      <c r="AW481" s="13" t="s">
        <v>33</v>
      </c>
      <c r="AX481" s="13" t="s">
        <v>77</v>
      </c>
      <c r="AY481" s="214" t="s">
        <v>154</v>
      </c>
    </row>
    <row r="482" spans="1:65" s="2" customFormat="1" ht="16.5" customHeight="1">
      <c r="A482" s="33"/>
      <c r="B482" s="34"/>
      <c r="C482" s="190" t="s">
        <v>769</v>
      </c>
      <c r="D482" s="190" t="s">
        <v>156</v>
      </c>
      <c r="E482" s="191" t="s">
        <v>775</v>
      </c>
      <c r="F482" s="192" t="s">
        <v>776</v>
      </c>
      <c r="G482" s="193" t="s">
        <v>198</v>
      </c>
      <c r="H482" s="194">
        <v>15.76</v>
      </c>
      <c r="I482" s="195"/>
      <c r="J482" s="196">
        <f>ROUND(I482*H482,0)</f>
        <v>0</v>
      </c>
      <c r="K482" s="192" t="s">
        <v>160</v>
      </c>
      <c r="L482" s="38"/>
      <c r="M482" s="197" t="s">
        <v>1</v>
      </c>
      <c r="N482" s="198" t="s">
        <v>43</v>
      </c>
      <c r="O482" s="70"/>
      <c r="P482" s="199">
        <f>O482*H482</f>
        <v>0</v>
      </c>
      <c r="Q482" s="199">
        <v>0</v>
      </c>
      <c r="R482" s="199">
        <f>Q482*H482</f>
        <v>0</v>
      </c>
      <c r="S482" s="199">
        <v>4.0000000000000001E-3</v>
      </c>
      <c r="T482" s="200">
        <f>S482*H482</f>
        <v>6.3039999999999999E-2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201" t="s">
        <v>238</v>
      </c>
      <c r="AT482" s="201" t="s">
        <v>156</v>
      </c>
      <c r="AU482" s="201" t="s">
        <v>87</v>
      </c>
      <c r="AY482" s="16" t="s">
        <v>154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16" t="s">
        <v>87</v>
      </c>
      <c r="BK482" s="202">
        <f>ROUND(I482*H482,0)</f>
        <v>0</v>
      </c>
      <c r="BL482" s="16" t="s">
        <v>238</v>
      </c>
      <c r="BM482" s="201" t="s">
        <v>777</v>
      </c>
    </row>
    <row r="483" spans="1:65" s="13" customFormat="1" ht="11.25">
      <c r="B483" s="203"/>
      <c r="C483" s="204"/>
      <c r="D483" s="205" t="s">
        <v>163</v>
      </c>
      <c r="E483" s="206" t="s">
        <v>1</v>
      </c>
      <c r="F483" s="207" t="s">
        <v>778</v>
      </c>
      <c r="G483" s="204"/>
      <c r="H483" s="208">
        <v>15.76</v>
      </c>
      <c r="I483" s="209"/>
      <c r="J483" s="204"/>
      <c r="K483" s="204"/>
      <c r="L483" s="210"/>
      <c r="M483" s="211"/>
      <c r="N483" s="212"/>
      <c r="O483" s="212"/>
      <c r="P483" s="212"/>
      <c r="Q483" s="212"/>
      <c r="R483" s="212"/>
      <c r="S483" s="212"/>
      <c r="T483" s="213"/>
      <c r="AT483" s="214" t="s">
        <v>163</v>
      </c>
      <c r="AU483" s="214" t="s">
        <v>87</v>
      </c>
      <c r="AV483" s="13" t="s">
        <v>87</v>
      </c>
      <c r="AW483" s="13" t="s">
        <v>33</v>
      </c>
      <c r="AX483" s="13" t="s">
        <v>77</v>
      </c>
      <c r="AY483" s="214" t="s">
        <v>154</v>
      </c>
    </row>
    <row r="484" spans="1:65" s="2" customFormat="1" ht="16.5" customHeight="1">
      <c r="A484" s="33"/>
      <c r="B484" s="34"/>
      <c r="C484" s="190" t="s">
        <v>774</v>
      </c>
      <c r="D484" s="190" t="s">
        <v>156</v>
      </c>
      <c r="E484" s="191" t="s">
        <v>780</v>
      </c>
      <c r="F484" s="192" t="s">
        <v>781</v>
      </c>
      <c r="G484" s="193" t="s">
        <v>198</v>
      </c>
      <c r="H484" s="194">
        <v>1.2</v>
      </c>
      <c r="I484" s="195"/>
      <c r="J484" s="196">
        <f>ROUND(I484*H484,0)</f>
        <v>0</v>
      </c>
      <c r="K484" s="192" t="s">
        <v>160</v>
      </c>
      <c r="L484" s="38"/>
      <c r="M484" s="197" t="s">
        <v>1</v>
      </c>
      <c r="N484" s="198" t="s">
        <v>43</v>
      </c>
      <c r="O484" s="70"/>
      <c r="P484" s="199">
        <f>O484*H484</f>
        <v>0</v>
      </c>
      <c r="Q484" s="199">
        <v>4.0000000000000002E-4</v>
      </c>
      <c r="R484" s="199">
        <f>Q484*H484</f>
        <v>4.8000000000000001E-4</v>
      </c>
      <c r="S484" s="199">
        <v>0</v>
      </c>
      <c r="T484" s="200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01" t="s">
        <v>238</v>
      </c>
      <c r="AT484" s="201" t="s">
        <v>156</v>
      </c>
      <c r="AU484" s="201" t="s">
        <v>87</v>
      </c>
      <c r="AY484" s="16" t="s">
        <v>154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6" t="s">
        <v>87</v>
      </c>
      <c r="BK484" s="202">
        <f>ROUND(I484*H484,0)</f>
        <v>0</v>
      </c>
      <c r="BL484" s="16" t="s">
        <v>238</v>
      </c>
      <c r="BM484" s="201" t="s">
        <v>782</v>
      </c>
    </row>
    <row r="485" spans="1:65" s="2" customFormat="1" ht="16.5" customHeight="1">
      <c r="A485" s="33"/>
      <c r="B485" s="34"/>
      <c r="C485" s="190" t="s">
        <v>779</v>
      </c>
      <c r="D485" s="190" t="s">
        <v>156</v>
      </c>
      <c r="E485" s="191" t="s">
        <v>784</v>
      </c>
      <c r="F485" s="192" t="s">
        <v>785</v>
      </c>
      <c r="G485" s="193" t="s">
        <v>198</v>
      </c>
      <c r="H485" s="194">
        <v>1.2</v>
      </c>
      <c r="I485" s="195"/>
      <c r="J485" s="196">
        <f>ROUND(I485*H485,0)</f>
        <v>0</v>
      </c>
      <c r="K485" s="192" t="s">
        <v>160</v>
      </c>
      <c r="L485" s="38"/>
      <c r="M485" s="197" t="s">
        <v>1</v>
      </c>
      <c r="N485" s="198" t="s">
        <v>43</v>
      </c>
      <c r="O485" s="70"/>
      <c r="P485" s="199">
        <f>O485*H485</f>
        <v>0</v>
      </c>
      <c r="Q485" s="199">
        <v>4.0000000000000002E-4</v>
      </c>
      <c r="R485" s="199">
        <f>Q485*H485</f>
        <v>4.8000000000000001E-4</v>
      </c>
      <c r="S485" s="199">
        <v>0</v>
      </c>
      <c r="T485" s="200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201" t="s">
        <v>238</v>
      </c>
      <c r="AT485" s="201" t="s">
        <v>156</v>
      </c>
      <c r="AU485" s="201" t="s">
        <v>87</v>
      </c>
      <c r="AY485" s="16" t="s">
        <v>154</v>
      </c>
      <c r="BE485" s="202">
        <f>IF(N485="základní",J485,0)</f>
        <v>0</v>
      </c>
      <c r="BF485" s="202">
        <f>IF(N485="snížená",J485,0)</f>
        <v>0</v>
      </c>
      <c r="BG485" s="202">
        <f>IF(N485="zákl. přenesená",J485,0)</f>
        <v>0</v>
      </c>
      <c r="BH485" s="202">
        <f>IF(N485="sníž. přenesená",J485,0)</f>
        <v>0</v>
      </c>
      <c r="BI485" s="202">
        <f>IF(N485="nulová",J485,0)</f>
        <v>0</v>
      </c>
      <c r="BJ485" s="16" t="s">
        <v>87</v>
      </c>
      <c r="BK485" s="202">
        <f>ROUND(I485*H485,0)</f>
        <v>0</v>
      </c>
      <c r="BL485" s="16" t="s">
        <v>238</v>
      </c>
      <c r="BM485" s="201" t="s">
        <v>786</v>
      </c>
    </row>
    <row r="486" spans="1:65" s="2" customFormat="1" ht="24">
      <c r="A486" s="33"/>
      <c r="B486" s="34"/>
      <c r="C486" s="215" t="s">
        <v>783</v>
      </c>
      <c r="D486" s="215" t="s">
        <v>270</v>
      </c>
      <c r="E486" s="216" t="s">
        <v>788</v>
      </c>
      <c r="F486" s="217" t="s">
        <v>789</v>
      </c>
      <c r="G486" s="218" t="s">
        <v>198</v>
      </c>
      <c r="H486" s="219">
        <v>1.44</v>
      </c>
      <c r="I486" s="220"/>
      <c r="J486" s="221">
        <f>ROUND(I486*H486,0)</f>
        <v>0</v>
      </c>
      <c r="K486" s="217" t="s">
        <v>160</v>
      </c>
      <c r="L486" s="222"/>
      <c r="M486" s="223" t="s">
        <v>1</v>
      </c>
      <c r="N486" s="224" t="s">
        <v>43</v>
      </c>
      <c r="O486" s="70"/>
      <c r="P486" s="199">
        <f>O486*H486</f>
        <v>0</v>
      </c>
      <c r="Q486" s="199">
        <v>5.4000000000000003E-3</v>
      </c>
      <c r="R486" s="199">
        <f>Q486*H486</f>
        <v>7.7759999999999999E-3</v>
      </c>
      <c r="S486" s="199">
        <v>0</v>
      </c>
      <c r="T486" s="200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201" t="s">
        <v>324</v>
      </c>
      <c r="AT486" s="201" t="s">
        <v>270</v>
      </c>
      <c r="AU486" s="201" t="s">
        <v>87</v>
      </c>
      <c r="AY486" s="16" t="s">
        <v>154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6" t="s">
        <v>87</v>
      </c>
      <c r="BK486" s="202">
        <f>ROUND(I486*H486,0)</f>
        <v>0</v>
      </c>
      <c r="BL486" s="16" t="s">
        <v>238</v>
      </c>
      <c r="BM486" s="201" t="s">
        <v>790</v>
      </c>
    </row>
    <row r="487" spans="1:65" s="13" customFormat="1" ht="11.25">
      <c r="B487" s="203"/>
      <c r="C487" s="204"/>
      <c r="D487" s="205" t="s">
        <v>163</v>
      </c>
      <c r="E487" s="206" t="s">
        <v>1</v>
      </c>
      <c r="F487" s="207" t="s">
        <v>791</v>
      </c>
      <c r="G487" s="204"/>
      <c r="H487" s="208">
        <v>1.44</v>
      </c>
      <c r="I487" s="209"/>
      <c r="J487" s="204"/>
      <c r="K487" s="204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163</v>
      </c>
      <c r="AU487" s="214" t="s">
        <v>87</v>
      </c>
      <c r="AV487" s="13" t="s">
        <v>87</v>
      </c>
      <c r="AW487" s="13" t="s">
        <v>33</v>
      </c>
      <c r="AX487" s="13" t="s">
        <v>77</v>
      </c>
      <c r="AY487" s="214" t="s">
        <v>154</v>
      </c>
    </row>
    <row r="488" spans="1:65" s="2" customFormat="1" ht="21.75" customHeight="1">
      <c r="A488" s="33"/>
      <c r="B488" s="34"/>
      <c r="C488" s="190" t="s">
        <v>787</v>
      </c>
      <c r="D488" s="190" t="s">
        <v>156</v>
      </c>
      <c r="E488" s="191" t="s">
        <v>793</v>
      </c>
      <c r="F488" s="192" t="s">
        <v>794</v>
      </c>
      <c r="G488" s="193" t="s">
        <v>198</v>
      </c>
      <c r="H488" s="194">
        <v>1.2</v>
      </c>
      <c r="I488" s="195"/>
      <c r="J488" s="196">
        <f>ROUND(I488*H488,0)</f>
        <v>0</v>
      </c>
      <c r="K488" s="192" t="s">
        <v>160</v>
      </c>
      <c r="L488" s="38"/>
      <c r="M488" s="197" t="s">
        <v>1</v>
      </c>
      <c r="N488" s="198" t="s">
        <v>43</v>
      </c>
      <c r="O488" s="70"/>
      <c r="P488" s="199">
        <f>O488*H488</f>
        <v>0</v>
      </c>
      <c r="Q488" s="199">
        <v>0</v>
      </c>
      <c r="R488" s="199">
        <f>Q488*H488</f>
        <v>0</v>
      </c>
      <c r="S488" s="199">
        <v>0</v>
      </c>
      <c r="T488" s="200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201" t="s">
        <v>238</v>
      </c>
      <c r="AT488" s="201" t="s">
        <v>156</v>
      </c>
      <c r="AU488" s="201" t="s">
        <v>87</v>
      </c>
      <c r="AY488" s="16" t="s">
        <v>154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16" t="s">
        <v>87</v>
      </c>
      <c r="BK488" s="202">
        <f>ROUND(I488*H488,0)</f>
        <v>0</v>
      </c>
      <c r="BL488" s="16" t="s">
        <v>238</v>
      </c>
      <c r="BM488" s="201" t="s">
        <v>795</v>
      </c>
    </row>
    <row r="489" spans="1:65" s="2" customFormat="1" ht="21.75" customHeight="1">
      <c r="A489" s="33"/>
      <c r="B489" s="34"/>
      <c r="C489" s="190" t="s">
        <v>792</v>
      </c>
      <c r="D489" s="190" t="s">
        <v>156</v>
      </c>
      <c r="E489" s="191" t="s">
        <v>797</v>
      </c>
      <c r="F489" s="192" t="s">
        <v>798</v>
      </c>
      <c r="G489" s="193" t="s">
        <v>198</v>
      </c>
      <c r="H489" s="194">
        <v>1.2</v>
      </c>
      <c r="I489" s="195"/>
      <c r="J489" s="196">
        <f>ROUND(I489*H489,0)</f>
        <v>0</v>
      </c>
      <c r="K489" s="192" t="s">
        <v>160</v>
      </c>
      <c r="L489" s="38"/>
      <c r="M489" s="197" t="s">
        <v>1</v>
      </c>
      <c r="N489" s="198" t="s">
        <v>43</v>
      </c>
      <c r="O489" s="70"/>
      <c r="P489" s="199">
        <f>O489*H489</f>
        <v>0</v>
      </c>
      <c r="Q489" s="199">
        <v>0</v>
      </c>
      <c r="R489" s="199">
        <f>Q489*H489</f>
        <v>0</v>
      </c>
      <c r="S489" s="199">
        <v>0</v>
      </c>
      <c r="T489" s="200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201" t="s">
        <v>238</v>
      </c>
      <c r="AT489" s="201" t="s">
        <v>156</v>
      </c>
      <c r="AU489" s="201" t="s">
        <v>87</v>
      </c>
      <c r="AY489" s="16" t="s">
        <v>154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16" t="s">
        <v>87</v>
      </c>
      <c r="BK489" s="202">
        <f>ROUND(I489*H489,0)</f>
        <v>0</v>
      </c>
      <c r="BL489" s="16" t="s">
        <v>238</v>
      </c>
      <c r="BM489" s="201" t="s">
        <v>799</v>
      </c>
    </row>
    <row r="490" spans="1:65" s="2" customFormat="1" ht="16.5" customHeight="1">
      <c r="A490" s="33"/>
      <c r="B490" s="34"/>
      <c r="C490" s="190" t="s">
        <v>796</v>
      </c>
      <c r="D490" s="190" t="s">
        <v>156</v>
      </c>
      <c r="E490" s="191" t="s">
        <v>801</v>
      </c>
      <c r="F490" s="192" t="s">
        <v>802</v>
      </c>
      <c r="G490" s="193" t="s">
        <v>176</v>
      </c>
      <c r="H490" s="194">
        <v>0.01</v>
      </c>
      <c r="I490" s="195"/>
      <c r="J490" s="196">
        <f>ROUND(I490*H490,0)</f>
        <v>0</v>
      </c>
      <c r="K490" s="192" t="s">
        <v>160</v>
      </c>
      <c r="L490" s="38"/>
      <c r="M490" s="197" t="s">
        <v>1</v>
      </c>
      <c r="N490" s="198" t="s">
        <v>43</v>
      </c>
      <c r="O490" s="70"/>
      <c r="P490" s="199">
        <f>O490*H490</f>
        <v>0</v>
      </c>
      <c r="Q490" s="199">
        <v>0</v>
      </c>
      <c r="R490" s="199">
        <f>Q490*H490</f>
        <v>0</v>
      </c>
      <c r="S490" s="199">
        <v>0</v>
      </c>
      <c r="T490" s="200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201" t="s">
        <v>238</v>
      </c>
      <c r="AT490" s="201" t="s">
        <v>156</v>
      </c>
      <c r="AU490" s="201" t="s">
        <v>87</v>
      </c>
      <c r="AY490" s="16" t="s">
        <v>154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16" t="s">
        <v>87</v>
      </c>
      <c r="BK490" s="202">
        <f>ROUND(I490*H490,0)</f>
        <v>0</v>
      </c>
      <c r="BL490" s="16" t="s">
        <v>238</v>
      </c>
      <c r="BM490" s="201" t="s">
        <v>803</v>
      </c>
    </row>
    <row r="491" spans="1:65" s="12" customFormat="1" ht="22.9" customHeight="1">
      <c r="B491" s="174"/>
      <c r="C491" s="175"/>
      <c r="D491" s="176" t="s">
        <v>76</v>
      </c>
      <c r="E491" s="188" t="s">
        <v>804</v>
      </c>
      <c r="F491" s="188" t="s">
        <v>805</v>
      </c>
      <c r="G491" s="175"/>
      <c r="H491" s="175"/>
      <c r="I491" s="178"/>
      <c r="J491" s="189">
        <f>BK491</f>
        <v>0</v>
      </c>
      <c r="K491" s="175"/>
      <c r="L491" s="180"/>
      <c r="M491" s="181"/>
      <c r="N491" s="182"/>
      <c r="O491" s="182"/>
      <c r="P491" s="183">
        <f>SUM(P492:P523)</f>
        <v>0</v>
      </c>
      <c r="Q491" s="182"/>
      <c r="R491" s="183">
        <f>SUM(R492:R523)</f>
        <v>2.3329965000000001</v>
      </c>
      <c r="S491" s="182"/>
      <c r="T491" s="184">
        <f>SUM(T492:T523)</f>
        <v>1.17628</v>
      </c>
      <c r="AR491" s="185" t="s">
        <v>87</v>
      </c>
      <c r="AT491" s="186" t="s">
        <v>76</v>
      </c>
      <c r="AU491" s="186" t="s">
        <v>8</v>
      </c>
      <c r="AY491" s="185" t="s">
        <v>154</v>
      </c>
      <c r="BK491" s="187">
        <f>SUM(BK492:BK523)</f>
        <v>0</v>
      </c>
    </row>
    <row r="492" spans="1:65" s="2" customFormat="1" ht="16.5" customHeight="1">
      <c r="A492" s="33"/>
      <c r="B492" s="34"/>
      <c r="C492" s="190" t="s">
        <v>800</v>
      </c>
      <c r="D492" s="190" t="s">
        <v>156</v>
      </c>
      <c r="E492" s="191" t="s">
        <v>807</v>
      </c>
      <c r="F492" s="192" t="s">
        <v>808</v>
      </c>
      <c r="G492" s="193" t="s">
        <v>198</v>
      </c>
      <c r="H492" s="194">
        <v>15.76</v>
      </c>
      <c r="I492" s="195"/>
      <c r="J492" s="196">
        <f>ROUND(I492*H492,0)</f>
        <v>0</v>
      </c>
      <c r="K492" s="192" t="s">
        <v>160</v>
      </c>
      <c r="L492" s="38"/>
      <c r="M492" s="197" t="s">
        <v>1</v>
      </c>
      <c r="N492" s="198" t="s">
        <v>43</v>
      </c>
      <c r="O492" s="70"/>
      <c r="P492" s="199">
        <f>O492*H492</f>
        <v>0</v>
      </c>
      <c r="Q492" s="199">
        <v>0</v>
      </c>
      <c r="R492" s="199">
        <f>Q492*H492</f>
        <v>0</v>
      </c>
      <c r="S492" s="199">
        <v>0.01</v>
      </c>
      <c r="T492" s="200">
        <f>S492*H492</f>
        <v>0.15759999999999999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201" t="s">
        <v>238</v>
      </c>
      <c r="AT492" s="201" t="s">
        <v>156</v>
      </c>
      <c r="AU492" s="201" t="s">
        <v>87</v>
      </c>
      <c r="AY492" s="16" t="s">
        <v>154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16" t="s">
        <v>87</v>
      </c>
      <c r="BK492" s="202">
        <f>ROUND(I492*H492,0)</f>
        <v>0</v>
      </c>
      <c r="BL492" s="16" t="s">
        <v>238</v>
      </c>
      <c r="BM492" s="201" t="s">
        <v>809</v>
      </c>
    </row>
    <row r="493" spans="1:65" s="13" customFormat="1" ht="11.25">
      <c r="B493" s="203"/>
      <c r="C493" s="204"/>
      <c r="D493" s="205" t="s">
        <v>163</v>
      </c>
      <c r="E493" s="206" t="s">
        <v>1</v>
      </c>
      <c r="F493" s="207" t="s">
        <v>691</v>
      </c>
      <c r="G493" s="204"/>
      <c r="H493" s="208">
        <v>15.76</v>
      </c>
      <c r="I493" s="209"/>
      <c r="J493" s="204"/>
      <c r="K493" s="204"/>
      <c r="L493" s="210"/>
      <c r="M493" s="211"/>
      <c r="N493" s="212"/>
      <c r="O493" s="212"/>
      <c r="P493" s="212"/>
      <c r="Q493" s="212"/>
      <c r="R493" s="212"/>
      <c r="S493" s="212"/>
      <c r="T493" s="213"/>
      <c r="AT493" s="214" t="s">
        <v>163</v>
      </c>
      <c r="AU493" s="214" t="s">
        <v>87</v>
      </c>
      <c r="AV493" s="13" t="s">
        <v>87</v>
      </c>
      <c r="AW493" s="13" t="s">
        <v>33</v>
      </c>
      <c r="AX493" s="13" t="s">
        <v>77</v>
      </c>
      <c r="AY493" s="214" t="s">
        <v>154</v>
      </c>
    </row>
    <row r="494" spans="1:65" s="2" customFormat="1" ht="16.5" customHeight="1">
      <c r="A494" s="33"/>
      <c r="B494" s="34"/>
      <c r="C494" s="190" t="s">
        <v>806</v>
      </c>
      <c r="D494" s="190" t="s">
        <v>156</v>
      </c>
      <c r="E494" s="191" t="s">
        <v>811</v>
      </c>
      <c r="F494" s="192" t="s">
        <v>812</v>
      </c>
      <c r="G494" s="193" t="s">
        <v>198</v>
      </c>
      <c r="H494" s="194">
        <v>509.34</v>
      </c>
      <c r="I494" s="195"/>
      <c r="J494" s="196">
        <f>ROUND(I494*H494,0)</f>
        <v>0</v>
      </c>
      <c r="K494" s="192" t="s">
        <v>160</v>
      </c>
      <c r="L494" s="38"/>
      <c r="M494" s="197" t="s">
        <v>1</v>
      </c>
      <c r="N494" s="198" t="s">
        <v>43</v>
      </c>
      <c r="O494" s="70"/>
      <c r="P494" s="199">
        <f>O494*H494</f>
        <v>0</v>
      </c>
      <c r="Q494" s="199">
        <v>0</v>
      </c>
      <c r="R494" s="199">
        <f>Q494*H494</f>
        <v>0</v>
      </c>
      <c r="S494" s="199">
        <v>2E-3</v>
      </c>
      <c r="T494" s="200">
        <f>S494*H494</f>
        <v>1.01868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201" t="s">
        <v>238</v>
      </c>
      <c r="AT494" s="201" t="s">
        <v>156</v>
      </c>
      <c r="AU494" s="201" t="s">
        <v>87</v>
      </c>
      <c r="AY494" s="16" t="s">
        <v>154</v>
      </c>
      <c r="BE494" s="202">
        <f>IF(N494="základní",J494,0)</f>
        <v>0</v>
      </c>
      <c r="BF494" s="202">
        <f>IF(N494="snížená",J494,0)</f>
        <v>0</v>
      </c>
      <c r="BG494" s="202">
        <f>IF(N494="zákl. přenesená",J494,0)</f>
        <v>0</v>
      </c>
      <c r="BH494" s="202">
        <f>IF(N494="sníž. přenesená",J494,0)</f>
        <v>0</v>
      </c>
      <c r="BI494" s="202">
        <f>IF(N494="nulová",J494,0)</f>
        <v>0</v>
      </c>
      <c r="BJ494" s="16" t="s">
        <v>87</v>
      </c>
      <c r="BK494" s="202">
        <f>ROUND(I494*H494,0)</f>
        <v>0</v>
      </c>
      <c r="BL494" s="16" t="s">
        <v>238</v>
      </c>
      <c r="BM494" s="201" t="s">
        <v>813</v>
      </c>
    </row>
    <row r="495" spans="1:65" s="13" customFormat="1" ht="11.25">
      <c r="B495" s="203"/>
      <c r="C495" s="204"/>
      <c r="D495" s="205" t="s">
        <v>163</v>
      </c>
      <c r="E495" s="206" t="s">
        <v>1</v>
      </c>
      <c r="F495" s="207" t="s">
        <v>814</v>
      </c>
      <c r="G495" s="204"/>
      <c r="H495" s="208">
        <v>453.86399999999998</v>
      </c>
      <c r="I495" s="209"/>
      <c r="J495" s="204"/>
      <c r="K495" s="204"/>
      <c r="L495" s="210"/>
      <c r="M495" s="211"/>
      <c r="N495" s="212"/>
      <c r="O495" s="212"/>
      <c r="P495" s="212"/>
      <c r="Q495" s="212"/>
      <c r="R495" s="212"/>
      <c r="S495" s="212"/>
      <c r="T495" s="213"/>
      <c r="AT495" s="214" t="s">
        <v>163</v>
      </c>
      <c r="AU495" s="214" t="s">
        <v>87</v>
      </c>
      <c r="AV495" s="13" t="s">
        <v>87</v>
      </c>
      <c r="AW495" s="13" t="s">
        <v>33</v>
      </c>
      <c r="AX495" s="13" t="s">
        <v>77</v>
      </c>
      <c r="AY495" s="214" t="s">
        <v>154</v>
      </c>
    </row>
    <row r="496" spans="1:65" s="13" customFormat="1" ht="11.25">
      <c r="B496" s="203"/>
      <c r="C496" s="204"/>
      <c r="D496" s="205" t="s">
        <v>163</v>
      </c>
      <c r="E496" s="206" t="s">
        <v>1</v>
      </c>
      <c r="F496" s="207" t="s">
        <v>816</v>
      </c>
      <c r="G496" s="204"/>
      <c r="H496" s="208">
        <v>36.396000000000001</v>
      </c>
      <c r="I496" s="209"/>
      <c r="J496" s="204"/>
      <c r="K496" s="204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163</v>
      </c>
      <c r="AU496" s="214" t="s">
        <v>87</v>
      </c>
      <c r="AV496" s="13" t="s">
        <v>87</v>
      </c>
      <c r="AW496" s="13" t="s">
        <v>33</v>
      </c>
      <c r="AX496" s="13" t="s">
        <v>77</v>
      </c>
      <c r="AY496" s="214" t="s">
        <v>154</v>
      </c>
    </row>
    <row r="497" spans="1:65" s="13" customFormat="1" ht="11.25">
      <c r="B497" s="203"/>
      <c r="C497" s="204"/>
      <c r="D497" s="205" t="s">
        <v>163</v>
      </c>
      <c r="E497" s="206" t="s">
        <v>1</v>
      </c>
      <c r="F497" s="207" t="s">
        <v>1475</v>
      </c>
      <c r="G497" s="204"/>
      <c r="H497" s="208">
        <v>15.96</v>
      </c>
      <c r="I497" s="209"/>
      <c r="J497" s="204"/>
      <c r="K497" s="204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163</v>
      </c>
      <c r="AU497" s="214" t="s">
        <v>87</v>
      </c>
      <c r="AV497" s="13" t="s">
        <v>87</v>
      </c>
      <c r="AW497" s="13" t="s">
        <v>33</v>
      </c>
      <c r="AX497" s="13" t="s">
        <v>77</v>
      </c>
      <c r="AY497" s="214" t="s">
        <v>154</v>
      </c>
    </row>
    <row r="498" spans="1:65" s="13" customFormat="1" ht="11.25">
      <c r="B498" s="203"/>
      <c r="C498" s="204"/>
      <c r="D498" s="205" t="s">
        <v>163</v>
      </c>
      <c r="E498" s="206" t="s">
        <v>1</v>
      </c>
      <c r="F498" s="207" t="s">
        <v>1476</v>
      </c>
      <c r="G498" s="204"/>
      <c r="H498" s="208">
        <v>3.12</v>
      </c>
      <c r="I498" s="209"/>
      <c r="J498" s="204"/>
      <c r="K498" s="204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163</v>
      </c>
      <c r="AU498" s="214" t="s">
        <v>87</v>
      </c>
      <c r="AV498" s="13" t="s">
        <v>87</v>
      </c>
      <c r="AW498" s="13" t="s">
        <v>33</v>
      </c>
      <c r="AX498" s="13" t="s">
        <v>77</v>
      </c>
      <c r="AY498" s="214" t="s">
        <v>154</v>
      </c>
    </row>
    <row r="499" spans="1:65" s="2" customFormat="1" ht="16.5" customHeight="1">
      <c r="A499" s="33"/>
      <c r="B499" s="34"/>
      <c r="C499" s="190" t="s">
        <v>810</v>
      </c>
      <c r="D499" s="190" t="s">
        <v>156</v>
      </c>
      <c r="E499" s="191" t="s">
        <v>820</v>
      </c>
      <c r="F499" s="192" t="s">
        <v>821</v>
      </c>
      <c r="G499" s="193" t="s">
        <v>219</v>
      </c>
      <c r="H499" s="194">
        <v>50</v>
      </c>
      <c r="I499" s="195"/>
      <c r="J499" s="196">
        <f>ROUND(I499*H499,0)</f>
        <v>0</v>
      </c>
      <c r="K499" s="192" t="s">
        <v>160</v>
      </c>
      <c r="L499" s="38"/>
      <c r="M499" s="197" t="s">
        <v>1</v>
      </c>
      <c r="N499" s="198" t="s">
        <v>43</v>
      </c>
      <c r="O499" s="70"/>
      <c r="P499" s="199">
        <f>O499*H499</f>
        <v>0</v>
      </c>
      <c r="Q499" s="199">
        <v>7.4999999999999997E-3</v>
      </c>
      <c r="R499" s="199">
        <f>Q499*H499</f>
        <v>0.375</v>
      </c>
      <c r="S499" s="199">
        <v>0</v>
      </c>
      <c r="T499" s="200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201" t="s">
        <v>238</v>
      </c>
      <c r="AT499" s="201" t="s">
        <v>156</v>
      </c>
      <c r="AU499" s="201" t="s">
        <v>87</v>
      </c>
      <c r="AY499" s="16" t="s">
        <v>154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16" t="s">
        <v>87</v>
      </c>
      <c r="BK499" s="202">
        <f>ROUND(I499*H499,0)</f>
        <v>0</v>
      </c>
      <c r="BL499" s="16" t="s">
        <v>238</v>
      </c>
      <c r="BM499" s="201" t="s">
        <v>822</v>
      </c>
    </row>
    <row r="500" spans="1:65" s="2" customFormat="1" ht="16.5" customHeight="1">
      <c r="A500" s="33"/>
      <c r="B500" s="34"/>
      <c r="C500" s="215" t="s">
        <v>819</v>
      </c>
      <c r="D500" s="215" t="s">
        <v>270</v>
      </c>
      <c r="E500" s="216" t="s">
        <v>824</v>
      </c>
      <c r="F500" s="217" t="s">
        <v>825</v>
      </c>
      <c r="G500" s="218" t="s">
        <v>219</v>
      </c>
      <c r="H500" s="219">
        <v>50</v>
      </c>
      <c r="I500" s="220"/>
      <c r="J500" s="221">
        <f>ROUND(I500*H500,0)</f>
        <v>0</v>
      </c>
      <c r="K500" s="217" t="s">
        <v>1</v>
      </c>
      <c r="L500" s="222"/>
      <c r="M500" s="223" t="s">
        <v>1</v>
      </c>
      <c r="N500" s="224" t="s">
        <v>43</v>
      </c>
      <c r="O500" s="70"/>
      <c r="P500" s="199">
        <f>O500*H500</f>
        <v>0</v>
      </c>
      <c r="Q500" s="199">
        <v>2.2000000000000001E-3</v>
      </c>
      <c r="R500" s="199">
        <f>Q500*H500</f>
        <v>0.11</v>
      </c>
      <c r="S500" s="199">
        <v>0</v>
      </c>
      <c r="T500" s="200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201" t="s">
        <v>324</v>
      </c>
      <c r="AT500" s="201" t="s">
        <v>270</v>
      </c>
      <c r="AU500" s="201" t="s">
        <v>87</v>
      </c>
      <c r="AY500" s="16" t="s">
        <v>154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16" t="s">
        <v>87</v>
      </c>
      <c r="BK500" s="202">
        <f>ROUND(I500*H500,0)</f>
        <v>0</v>
      </c>
      <c r="BL500" s="16" t="s">
        <v>238</v>
      </c>
      <c r="BM500" s="201" t="s">
        <v>826</v>
      </c>
    </row>
    <row r="501" spans="1:65" s="2" customFormat="1" ht="21.75" customHeight="1">
      <c r="A501" s="33"/>
      <c r="B501" s="34"/>
      <c r="C501" s="190" t="s">
        <v>823</v>
      </c>
      <c r="D501" s="190" t="s">
        <v>156</v>
      </c>
      <c r="E501" s="191" t="s">
        <v>828</v>
      </c>
      <c r="F501" s="192" t="s">
        <v>829</v>
      </c>
      <c r="G501" s="193" t="s">
        <v>224</v>
      </c>
      <c r="H501" s="194">
        <v>184.92</v>
      </c>
      <c r="I501" s="195"/>
      <c r="J501" s="196">
        <f>ROUND(I501*H501,0)</f>
        <v>0</v>
      </c>
      <c r="K501" s="192" t="s">
        <v>160</v>
      </c>
      <c r="L501" s="38"/>
      <c r="M501" s="197" t="s">
        <v>1</v>
      </c>
      <c r="N501" s="198" t="s">
        <v>43</v>
      </c>
      <c r="O501" s="70"/>
      <c r="P501" s="199">
        <f>O501*H501</f>
        <v>0</v>
      </c>
      <c r="Q501" s="199">
        <v>5.9999999999999995E-4</v>
      </c>
      <c r="R501" s="199">
        <f>Q501*H501</f>
        <v>0.11095199999999998</v>
      </c>
      <c r="S501" s="199">
        <v>0</v>
      </c>
      <c r="T501" s="200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201" t="s">
        <v>238</v>
      </c>
      <c r="AT501" s="201" t="s">
        <v>156</v>
      </c>
      <c r="AU501" s="201" t="s">
        <v>87</v>
      </c>
      <c r="AY501" s="16" t="s">
        <v>154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16" t="s">
        <v>87</v>
      </c>
      <c r="BK501" s="202">
        <f>ROUND(I501*H501,0)</f>
        <v>0</v>
      </c>
      <c r="BL501" s="16" t="s">
        <v>238</v>
      </c>
      <c r="BM501" s="201" t="s">
        <v>830</v>
      </c>
    </row>
    <row r="502" spans="1:65" s="13" customFormat="1" ht="11.25">
      <c r="B502" s="203"/>
      <c r="C502" s="204"/>
      <c r="D502" s="205" t="s">
        <v>163</v>
      </c>
      <c r="E502" s="206" t="s">
        <v>1</v>
      </c>
      <c r="F502" s="207" t="s">
        <v>831</v>
      </c>
      <c r="G502" s="204"/>
      <c r="H502" s="208">
        <v>121.32</v>
      </c>
      <c r="I502" s="209"/>
      <c r="J502" s="204"/>
      <c r="K502" s="204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163</v>
      </c>
      <c r="AU502" s="214" t="s">
        <v>87</v>
      </c>
      <c r="AV502" s="13" t="s">
        <v>87</v>
      </c>
      <c r="AW502" s="13" t="s">
        <v>33</v>
      </c>
      <c r="AX502" s="13" t="s">
        <v>77</v>
      </c>
      <c r="AY502" s="214" t="s">
        <v>154</v>
      </c>
    </row>
    <row r="503" spans="1:65" s="13" customFormat="1" ht="11.25">
      <c r="B503" s="203"/>
      <c r="C503" s="204"/>
      <c r="D503" s="205" t="s">
        <v>163</v>
      </c>
      <c r="E503" s="206" t="s">
        <v>1</v>
      </c>
      <c r="F503" s="207" t="s">
        <v>1477</v>
      </c>
      <c r="G503" s="204"/>
      <c r="H503" s="208">
        <v>53.2</v>
      </c>
      <c r="I503" s="209"/>
      <c r="J503" s="204"/>
      <c r="K503" s="204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163</v>
      </c>
      <c r="AU503" s="214" t="s">
        <v>87</v>
      </c>
      <c r="AV503" s="13" t="s">
        <v>87</v>
      </c>
      <c r="AW503" s="13" t="s">
        <v>33</v>
      </c>
      <c r="AX503" s="13" t="s">
        <v>77</v>
      </c>
      <c r="AY503" s="214" t="s">
        <v>154</v>
      </c>
    </row>
    <row r="504" spans="1:65" s="13" customFormat="1" ht="11.25">
      <c r="B504" s="203"/>
      <c r="C504" s="204"/>
      <c r="D504" s="205" t="s">
        <v>163</v>
      </c>
      <c r="E504" s="206" t="s">
        <v>1</v>
      </c>
      <c r="F504" s="207" t="s">
        <v>1478</v>
      </c>
      <c r="G504" s="204"/>
      <c r="H504" s="208">
        <v>10.4</v>
      </c>
      <c r="I504" s="209"/>
      <c r="J504" s="204"/>
      <c r="K504" s="204"/>
      <c r="L504" s="210"/>
      <c r="M504" s="211"/>
      <c r="N504" s="212"/>
      <c r="O504" s="212"/>
      <c r="P504" s="212"/>
      <c r="Q504" s="212"/>
      <c r="R504" s="212"/>
      <c r="S504" s="212"/>
      <c r="T504" s="213"/>
      <c r="AT504" s="214" t="s">
        <v>163</v>
      </c>
      <c r="AU504" s="214" t="s">
        <v>87</v>
      </c>
      <c r="AV504" s="13" t="s">
        <v>87</v>
      </c>
      <c r="AW504" s="13" t="s">
        <v>33</v>
      </c>
      <c r="AX504" s="13" t="s">
        <v>77</v>
      </c>
      <c r="AY504" s="214" t="s">
        <v>154</v>
      </c>
    </row>
    <row r="505" spans="1:65" s="2" customFormat="1" ht="21.75" customHeight="1">
      <c r="A505" s="33"/>
      <c r="B505" s="34"/>
      <c r="C505" s="190" t="s">
        <v>827</v>
      </c>
      <c r="D505" s="190" t="s">
        <v>156</v>
      </c>
      <c r="E505" s="191" t="s">
        <v>835</v>
      </c>
      <c r="F505" s="192" t="s">
        <v>836</v>
      </c>
      <c r="G505" s="193" t="s">
        <v>224</v>
      </c>
      <c r="H505" s="194">
        <v>184.92</v>
      </c>
      <c r="I505" s="195"/>
      <c r="J505" s="196">
        <f>ROUND(I505*H505,0)</f>
        <v>0</v>
      </c>
      <c r="K505" s="192" t="s">
        <v>160</v>
      </c>
      <c r="L505" s="38"/>
      <c r="M505" s="197" t="s">
        <v>1</v>
      </c>
      <c r="N505" s="198" t="s">
        <v>43</v>
      </c>
      <c r="O505" s="70"/>
      <c r="P505" s="199">
        <f>O505*H505</f>
        <v>0</v>
      </c>
      <c r="Q505" s="199">
        <v>5.9999999999999995E-4</v>
      </c>
      <c r="R505" s="199">
        <f>Q505*H505</f>
        <v>0.11095199999999998</v>
      </c>
      <c r="S505" s="199">
        <v>0</v>
      </c>
      <c r="T505" s="200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201" t="s">
        <v>238</v>
      </c>
      <c r="AT505" s="201" t="s">
        <v>156</v>
      </c>
      <c r="AU505" s="201" t="s">
        <v>87</v>
      </c>
      <c r="AY505" s="16" t="s">
        <v>154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6" t="s">
        <v>87</v>
      </c>
      <c r="BK505" s="202">
        <f>ROUND(I505*H505,0)</f>
        <v>0</v>
      </c>
      <c r="BL505" s="16" t="s">
        <v>238</v>
      </c>
      <c r="BM505" s="201" t="s">
        <v>837</v>
      </c>
    </row>
    <row r="506" spans="1:65" s="13" customFormat="1" ht="11.25">
      <c r="B506" s="203"/>
      <c r="C506" s="204"/>
      <c r="D506" s="205" t="s">
        <v>163</v>
      </c>
      <c r="E506" s="206" t="s">
        <v>1</v>
      </c>
      <c r="F506" s="207" t="s">
        <v>831</v>
      </c>
      <c r="G506" s="204"/>
      <c r="H506" s="208">
        <v>121.32</v>
      </c>
      <c r="I506" s="209"/>
      <c r="J506" s="204"/>
      <c r="K506" s="204"/>
      <c r="L506" s="210"/>
      <c r="M506" s="211"/>
      <c r="N506" s="212"/>
      <c r="O506" s="212"/>
      <c r="P506" s="212"/>
      <c r="Q506" s="212"/>
      <c r="R506" s="212"/>
      <c r="S506" s="212"/>
      <c r="T506" s="213"/>
      <c r="AT506" s="214" t="s">
        <v>163</v>
      </c>
      <c r="AU506" s="214" t="s">
        <v>87</v>
      </c>
      <c r="AV506" s="13" t="s">
        <v>87</v>
      </c>
      <c r="AW506" s="13" t="s">
        <v>33</v>
      </c>
      <c r="AX506" s="13" t="s">
        <v>77</v>
      </c>
      <c r="AY506" s="214" t="s">
        <v>154</v>
      </c>
    </row>
    <row r="507" spans="1:65" s="13" customFormat="1" ht="11.25">
      <c r="B507" s="203"/>
      <c r="C507" s="204"/>
      <c r="D507" s="205" t="s">
        <v>163</v>
      </c>
      <c r="E507" s="206" t="s">
        <v>1</v>
      </c>
      <c r="F507" s="207" t="s">
        <v>1477</v>
      </c>
      <c r="G507" s="204"/>
      <c r="H507" s="208">
        <v>53.2</v>
      </c>
      <c r="I507" s="209"/>
      <c r="J507" s="204"/>
      <c r="K507" s="204"/>
      <c r="L507" s="210"/>
      <c r="M507" s="211"/>
      <c r="N507" s="212"/>
      <c r="O507" s="212"/>
      <c r="P507" s="212"/>
      <c r="Q507" s="212"/>
      <c r="R507" s="212"/>
      <c r="S507" s="212"/>
      <c r="T507" s="213"/>
      <c r="AT507" s="214" t="s">
        <v>163</v>
      </c>
      <c r="AU507" s="214" t="s">
        <v>87</v>
      </c>
      <c r="AV507" s="13" t="s">
        <v>87</v>
      </c>
      <c r="AW507" s="13" t="s">
        <v>33</v>
      </c>
      <c r="AX507" s="13" t="s">
        <v>77</v>
      </c>
      <c r="AY507" s="214" t="s">
        <v>154</v>
      </c>
    </row>
    <row r="508" spans="1:65" s="13" customFormat="1" ht="11.25">
      <c r="B508" s="203"/>
      <c r="C508" s="204"/>
      <c r="D508" s="205" t="s">
        <v>163</v>
      </c>
      <c r="E508" s="206" t="s">
        <v>1</v>
      </c>
      <c r="F508" s="207" t="s">
        <v>1478</v>
      </c>
      <c r="G508" s="204"/>
      <c r="H508" s="208">
        <v>10.4</v>
      </c>
      <c r="I508" s="209"/>
      <c r="J508" s="204"/>
      <c r="K508" s="204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163</v>
      </c>
      <c r="AU508" s="214" t="s">
        <v>87</v>
      </c>
      <c r="AV508" s="13" t="s">
        <v>87</v>
      </c>
      <c r="AW508" s="13" t="s">
        <v>33</v>
      </c>
      <c r="AX508" s="13" t="s">
        <v>77</v>
      </c>
      <c r="AY508" s="214" t="s">
        <v>154</v>
      </c>
    </row>
    <row r="509" spans="1:65" s="2" customFormat="1" ht="21.75" customHeight="1">
      <c r="A509" s="33"/>
      <c r="B509" s="34"/>
      <c r="C509" s="190" t="s">
        <v>834</v>
      </c>
      <c r="D509" s="190" t="s">
        <v>156</v>
      </c>
      <c r="E509" s="191" t="s">
        <v>843</v>
      </c>
      <c r="F509" s="192" t="s">
        <v>844</v>
      </c>
      <c r="G509" s="193" t="s">
        <v>224</v>
      </c>
      <c r="H509" s="194">
        <v>122.72</v>
      </c>
      <c r="I509" s="195"/>
      <c r="J509" s="196">
        <f>ROUND(I509*H509,0)</f>
        <v>0</v>
      </c>
      <c r="K509" s="192" t="s">
        <v>160</v>
      </c>
      <c r="L509" s="38"/>
      <c r="M509" s="197" t="s">
        <v>1</v>
      </c>
      <c r="N509" s="198" t="s">
        <v>43</v>
      </c>
      <c r="O509" s="70"/>
      <c r="P509" s="199">
        <f>O509*H509</f>
        <v>0</v>
      </c>
      <c r="Q509" s="199">
        <v>1.1999999999999999E-3</v>
      </c>
      <c r="R509" s="199">
        <f>Q509*H509</f>
        <v>0.14726399999999998</v>
      </c>
      <c r="S509" s="199">
        <v>0</v>
      </c>
      <c r="T509" s="200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201" t="s">
        <v>238</v>
      </c>
      <c r="AT509" s="201" t="s">
        <v>156</v>
      </c>
      <c r="AU509" s="201" t="s">
        <v>87</v>
      </c>
      <c r="AY509" s="16" t="s">
        <v>154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6" t="s">
        <v>87</v>
      </c>
      <c r="BK509" s="202">
        <f>ROUND(I509*H509,0)</f>
        <v>0</v>
      </c>
      <c r="BL509" s="16" t="s">
        <v>238</v>
      </c>
      <c r="BM509" s="201" t="s">
        <v>845</v>
      </c>
    </row>
    <row r="510" spans="1:65" s="13" customFormat="1" ht="11.25">
      <c r="B510" s="203"/>
      <c r="C510" s="204"/>
      <c r="D510" s="205" t="s">
        <v>163</v>
      </c>
      <c r="E510" s="206" t="s">
        <v>1</v>
      </c>
      <c r="F510" s="207" t="s">
        <v>1479</v>
      </c>
      <c r="G510" s="204"/>
      <c r="H510" s="208">
        <v>122.72</v>
      </c>
      <c r="I510" s="209"/>
      <c r="J510" s="204"/>
      <c r="K510" s="204"/>
      <c r="L510" s="210"/>
      <c r="M510" s="211"/>
      <c r="N510" s="212"/>
      <c r="O510" s="212"/>
      <c r="P510" s="212"/>
      <c r="Q510" s="212"/>
      <c r="R510" s="212"/>
      <c r="S510" s="212"/>
      <c r="T510" s="213"/>
      <c r="AT510" s="214" t="s">
        <v>163</v>
      </c>
      <c r="AU510" s="214" t="s">
        <v>87</v>
      </c>
      <c r="AV510" s="13" t="s">
        <v>87</v>
      </c>
      <c r="AW510" s="13" t="s">
        <v>33</v>
      </c>
      <c r="AX510" s="13" t="s">
        <v>77</v>
      </c>
      <c r="AY510" s="214" t="s">
        <v>154</v>
      </c>
    </row>
    <row r="511" spans="1:65" s="2" customFormat="1" ht="21.75" customHeight="1">
      <c r="A511" s="33"/>
      <c r="B511" s="34"/>
      <c r="C511" s="190" t="s">
        <v>838</v>
      </c>
      <c r="D511" s="190" t="s">
        <v>156</v>
      </c>
      <c r="E511" s="191" t="s">
        <v>848</v>
      </c>
      <c r="F511" s="192" t="s">
        <v>849</v>
      </c>
      <c r="G511" s="193" t="s">
        <v>198</v>
      </c>
      <c r="H511" s="194">
        <v>551.80200000000002</v>
      </c>
      <c r="I511" s="195"/>
      <c r="J511" s="196">
        <f>ROUND(I511*H511,0)</f>
        <v>0</v>
      </c>
      <c r="K511" s="192" t="s">
        <v>160</v>
      </c>
      <c r="L511" s="38"/>
      <c r="M511" s="197" t="s">
        <v>1</v>
      </c>
      <c r="N511" s="198" t="s">
        <v>43</v>
      </c>
      <c r="O511" s="70"/>
      <c r="P511" s="199">
        <f>O511*H511</f>
        <v>0</v>
      </c>
      <c r="Q511" s="199">
        <v>1E-4</v>
      </c>
      <c r="R511" s="199">
        <f>Q511*H511</f>
        <v>5.5180200000000006E-2</v>
      </c>
      <c r="S511" s="199">
        <v>0</v>
      </c>
      <c r="T511" s="200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201" t="s">
        <v>238</v>
      </c>
      <c r="AT511" s="201" t="s">
        <v>156</v>
      </c>
      <c r="AU511" s="201" t="s">
        <v>87</v>
      </c>
      <c r="AY511" s="16" t="s">
        <v>154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6" t="s">
        <v>87</v>
      </c>
      <c r="BK511" s="202">
        <f>ROUND(I511*H511,0)</f>
        <v>0</v>
      </c>
      <c r="BL511" s="16" t="s">
        <v>238</v>
      </c>
      <c r="BM511" s="201" t="s">
        <v>850</v>
      </c>
    </row>
    <row r="512" spans="1:65" s="13" customFormat="1" ht="11.25">
      <c r="B512" s="203"/>
      <c r="C512" s="204"/>
      <c r="D512" s="205" t="s">
        <v>163</v>
      </c>
      <c r="E512" s="206" t="s">
        <v>1</v>
      </c>
      <c r="F512" s="207" t="s">
        <v>814</v>
      </c>
      <c r="G512" s="204"/>
      <c r="H512" s="208">
        <v>453.86399999999998</v>
      </c>
      <c r="I512" s="209"/>
      <c r="J512" s="204"/>
      <c r="K512" s="204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163</v>
      </c>
      <c r="AU512" s="214" t="s">
        <v>87</v>
      </c>
      <c r="AV512" s="13" t="s">
        <v>87</v>
      </c>
      <c r="AW512" s="13" t="s">
        <v>33</v>
      </c>
      <c r="AX512" s="13" t="s">
        <v>77</v>
      </c>
      <c r="AY512" s="214" t="s">
        <v>154</v>
      </c>
    </row>
    <row r="513" spans="1:65" s="13" customFormat="1" ht="11.25">
      <c r="B513" s="203"/>
      <c r="C513" s="204"/>
      <c r="D513" s="205" t="s">
        <v>163</v>
      </c>
      <c r="E513" s="206" t="s">
        <v>1</v>
      </c>
      <c r="F513" s="207" t="s">
        <v>851</v>
      </c>
      <c r="G513" s="204"/>
      <c r="H513" s="208">
        <v>42.462000000000003</v>
      </c>
      <c r="I513" s="209"/>
      <c r="J513" s="204"/>
      <c r="K513" s="204"/>
      <c r="L513" s="210"/>
      <c r="M513" s="211"/>
      <c r="N513" s="212"/>
      <c r="O513" s="212"/>
      <c r="P513" s="212"/>
      <c r="Q513" s="212"/>
      <c r="R513" s="212"/>
      <c r="S513" s="212"/>
      <c r="T513" s="213"/>
      <c r="AT513" s="214" t="s">
        <v>163</v>
      </c>
      <c r="AU513" s="214" t="s">
        <v>87</v>
      </c>
      <c r="AV513" s="13" t="s">
        <v>87</v>
      </c>
      <c r="AW513" s="13" t="s">
        <v>33</v>
      </c>
      <c r="AX513" s="13" t="s">
        <v>77</v>
      </c>
      <c r="AY513" s="214" t="s">
        <v>154</v>
      </c>
    </row>
    <row r="514" spans="1:65" s="13" customFormat="1" ht="11.25">
      <c r="B514" s="203"/>
      <c r="C514" s="204"/>
      <c r="D514" s="205" t="s">
        <v>163</v>
      </c>
      <c r="E514" s="206" t="s">
        <v>1</v>
      </c>
      <c r="F514" s="207" t="s">
        <v>816</v>
      </c>
      <c r="G514" s="204"/>
      <c r="H514" s="208">
        <v>36.396000000000001</v>
      </c>
      <c r="I514" s="209"/>
      <c r="J514" s="204"/>
      <c r="K514" s="204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163</v>
      </c>
      <c r="AU514" s="214" t="s">
        <v>87</v>
      </c>
      <c r="AV514" s="13" t="s">
        <v>87</v>
      </c>
      <c r="AW514" s="13" t="s">
        <v>33</v>
      </c>
      <c r="AX514" s="13" t="s">
        <v>77</v>
      </c>
      <c r="AY514" s="214" t="s">
        <v>154</v>
      </c>
    </row>
    <row r="515" spans="1:65" s="13" customFormat="1" ht="11.25">
      <c r="B515" s="203"/>
      <c r="C515" s="204"/>
      <c r="D515" s="205" t="s">
        <v>163</v>
      </c>
      <c r="E515" s="206" t="s">
        <v>1</v>
      </c>
      <c r="F515" s="207" t="s">
        <v>1475</v>
      </c>
      <c r="G515" s="204"/>
      <c r="H515" s="208">
        <v>15.96</v>
      </c>
      <c r="I515" s="209"/>
      <c r="J515" s="204"/>
      <c r="K515" s="204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163</v>
      </c>
      <c r="AU515" s="214" t="s">
        <v>87</v>
      </c>
      <c r="AV515" s="13" t="s">
        <v>87</v>
      </c>
      <c r="AW515" s="13" t="s">
        <v>33</v>
      </c>
      <c r="AX515" s="13" t="s">
        <v>77</v>
      </c>
      <c r="AY515" s="214" t="s">
        <v>154</v>
      </c>
    </row>
    <row r="516" spans="1:65" s="13" customFormat="1" ht="11.25">
      <c r="B516" s="203"/>
      <c r="C516" s="204"/>
      <c r="D516" s="205" t="s">
        <v>163</v>
      </c>
      <c r="E516" s="206" t="s">
        <v>1</v>
      </c>
      <c r="F516" s="207" t="s">
        <v>1476</v>
      </c>
      <c r="G516" s="204"/>
      <c r="H516" s="208">
        <v>3.12</v>
      </c>
      <c r="I516" s="209"/>
      <c r="J516" s="204"/>
      <c r="K516" s="204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163</v>
      </c>
      <c r="AU516" s="214" t="s">
        <v>87</v>
      </c>
      <c r="AV516" s="13" t="s">
        <v>87</v>
      </c>
      <c r="AW516" s="13" t="s">
        <v>33</v>
      </c>
      <c r="AX516" s="13" t="s">
        <v>77</v>
      </c>
      <c r="AY516" s="214" t="s">
        <v>154</v>
      </c>
    </row>
    <row r="517" spans="1:65" s="2" customFormat="1" ht="16.5" customHeight="1">
      <c r="A517" s="33"/>
      <c r="B517" s="34"/>
      <c r="C517" s="215" t="s">
        <v>842</v>
      </c>
      <c r="D517" s="215" t="s">
        <v>270</v>
      </c>
      <c r="E517" s="216" t="s">
        <v>853</v>
      </c>
      <c r="F517" s="217" t="s">
        <v>854</v>
      </c>
      <c r="G517" s="218" t="s">
        <v>198</v>
      </c>
      <c r="H517" s="219">
        <v>662.16200000000003</v>
      </c>
      <c r="I517" s="220"/>
      <c r="J517" s="221">
        <f>ROUND(I517*H517,0)</f>
        <v>0</v>
      </c>
      <c r="K517" s="217" t="s">
        <v>160</v>
      </c>
      <c r="L517" s="222"/>
      <c r="M517" s="223" t="s">
        <v>1</v>
      </c>
      <c r="N517" s="224" t="s">
        <v>43</v>
      </c>
      <c r="O517" s="70"/>
      <c r="P517" s="199">
        <f>O517*H517</f>
        <v>0</v>
      </c>
      <c r="Q517" s="199">
        <v>1.9E-3</v>
      </c>
      <c r="R517" s="199">
        <f>Q517*H517</f>
        <v>1.2581078000000001</v>
      </c>
      <c r="S517" s="199">
        <v>0</v>
      </c>
      <c r="T517" s="200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201" t="s">
        <v>324</v>
      </c>
      <c r="AT517" s="201" t="s">
        <v>270</v>
      </c>
      <c r="AU517" s="201" t="s">
        <v>87</v>
      </c>
      <c r="AY517" s="16" t="s">
        <v>154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6" t="s">
        <v>87</v>
      </c>
      <c r="BK517" s="202">
        <f>ROUND(I517*H517,0)</f>
        <v>0</v>
      </c>
      <c r="BL517" s="16" t="s">
        <v>238</v>
      </c>
      <c r="BM517" s="201" t="s">
        <v>855</v>
      </c>
    </row>
    <row r="518" spans="1:65" s="13" customFormat="1" ht="11.25">
      <c r="B518" s="203"/>
      <c r="C518" s="204"/>
      <c r="D518" s="205" t="s">
        <v>163</v>
      </c>
      <c r="E518" s="206" t="s">
        <v>1</v>
      </c>
      <c r="F518" s="207" t="s">
        <v>1480</v>
      </c>
      <c r="G518" s="204"/>
      <c r="H518" s="208">
        <v>662.16200000000003</v>
      </c>
      <c r="I518" s="209"/>
      <c r="J518" s="204"/>
      <c r="K518" s="204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163</v>
      </c>
      <c r="AU518" s="214" t="s">
        <v>87</v>
      </c>
      <c r="AV518" s="13" t="s">
        <v>87</v>
      </c>
      <c r="AW518" s="13" t="s">
        <v>33</v>
      </c>
      <c r="AX518" s="13" t="s">
        <v>77</v>
      </c>
      <c r="AY518" s="214" t="s">
        <v>154</v>
      </c>
    </row>
    <row r="519" spans="1:65" s="2" customFormat="1" ht="16.5" customHeight="1">
      <c r="A519" s="33"/>
      <c r="B519" s="34"/>
      <c r="C519" s="190" t="s">
        <v>847</v>
      </c>
      <c r="D519" s="190" t="s">
        <v>156</v>
      </c>
      <c r="E519" s="191" t="s">
        <v>858</v>
      </c>
      <c r="F519" s="192" t="s">
        <v>859</v>
      </c>
      <c r="G519" s="193" t="s">
        <v>198</v>
      </c>
      <c r="H519" s="194">
        <v>551.80200000000002</v>
      </c>
      <c r="I519" s="195"/>
      <c r="J519" s="196">
        <f>ROUND(I519*H519,0)</f>
        <v>0</v>
      </c>
      <c r="K519" s="192" t="s">
        <v>160</v>
      </c>
      <c r="L519" s="38"/>
      <c r="M519" s="197" t="s">
        <v>1</v>
      </c>
      <c r="N519" s="198" t="s">
        <v>43</v>
      </c>
      <c r="O519" s="70"/>
      <c r="P519" s="199">
        <f>O519*H519</f>
        <v>0</v>
      </c>
      <c r="Q519" s="199">
        <v>0</v>
      </c>
      <c r="R519" s="199">
        <f>Q519*H519</f>
        <v>0</v>
      </c>
      <c r="S519" s="199">
        <v>0</v>
      </c>
      <c r="T519" s="200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201" t="s">
        <v>238</v>
      </c>
      <c r="AT519" s="201" t="s">
        <v>156</v>
      </c>
      <c r="AU519" s="201" t="s">
        <v>87</v>
      </c>
      <c r="AY519" s="16" t="s">
        <v>154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16" t="s">
        <v>87</v>
      </c>
      <c r="BK519" s="202">
        <f>ROUND(I519*H519,0)</f>
        <v>0</v>
      </c>
      <c r="BL519" s="16" t="s">
        <v>238</v>
      </c>
      <c r="BM519" s="201" t="s">
        <v>860</v>
      </c>
    </row>
    <row r="520" spans="1:65" s="2" customFormat="1" ht="16.5" customHeight="1">
      <c r="A520" s="33"/>
      <c r="B520" s="34"/>
      <c r="C520" s="215" t="s">
        <v>852</v>
      </c>
      <c r="D520" s="215" t="s">
        <v>270</v>
      </c>
      <c r="E520" s="216" t="s">
        <v>862</v>
      </c>
      <c r="F520" s="217" t="s">
        <v>863</v>
      </c>
      <c r="G520" s="218" t="s">
        <v>198</v>
      </c>
      <c r="H520" s="219">
        <v>662.16200000000003</v>
      </c>
      <c r="I520" s="220"/>
      <c r="J520" s="221">
        <f>ROUND(I520*H520,0)</f>
        <v>0</v>
      </c>
      <c r="K520" s="217" t="s">
        <v>160</v>
      </c>
      <c r="L520" s="222"/>
      <c r="M520" s="223" t="s">
        <v>1</v>
      </c>
      <c r="N520" s="224" t="s">
        <v>43</v>
      </c>
      <c r="O520" s="70"/>
      <c r="P520" s="199">
        <f>O520*H520</f>
        <v>0</v>
      </c>
      <c r="Q520" s="199">
        <v>2.5000000000000001E-4</v>
      </c>
      <c r="R520" s="199">
        <f>Q520*H520</f>
        <v>0.16554050000000001</v>
      </c>
      <c r="S520" s="199">
        <v>0</v>
      </c>
      <c r="T520" s="200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201" t="s">
        <v>324</v>
      </c>
      <c r="AT520" s="201" t="s">
        <v>270</v>
      </c>
      <c r="AU520" s="201" t="s">
        <v>87</v>
      </c>
      <c r="AY520" s="16" t="s">
        <v>154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16" t="s">
        <v>87</v>
      </c>
      <c r="BK520" s="202">
        <f>ROUND(I520*H520,0)</f>
        <v>0</v>
      </c>
      <c r="BL520" s="16" t="s">
        <v>238</v>
      </c>
      <c r="BM520" s="201" t="s">
        <v>864</v>
      </c>
    </row>
    <row r="521" spans="1:65" s="13" customFormat="1" ht="11.25">
      <c r="B521" s="203"/>
      <c r="C521" s="204"/>
      <c r="D521" s="205" t="s">
        <v>163</v>
      </c>
      <c r="E521" s="206" t="s">
        <v>1</v>
      </c>
      <c r="F521" s="207" t="s">
        <v>1480</v>
      </c>
      <c r="G521" s="204"/>
      <c r="H521" s="208">
        <v>662.16200000000003</v>
      </c>
      <c r="I521" s="209"/>
      <c r="J521" s="204"/>
      <c r="K521" s="204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163</v>
      </c>
      <c r="AU521" s="214" t="s">
        <v>87</v>
      </c>
      <c r="AV521" s="13" t="s">
        <v>87</v>
      </c>
      <c r="AW521" s="13" t="s">
        <v>33</v>
      </c>
      <c r="AX521" s="13" t="s">
        <v>77</v>
      </c>
      <c r="AY521" s="214" t="s">
        <v>154</v>
      </c>
    </row>
    <row r="522" spans="1:65" s="2" customFormat="1" ht="16.5" customHeight="1">
      <c r="A522" s="33"/>
      <c r="B522" s="34"/>
      <c r="C522" s="190" t="s">
        <v>857</v>
      </c>
      <c r="D522" s="190" t="s">
        <v>156</v>
      </c>
      <c r="E522" s="191" t="s">
        <v>1481</v>
      </c>
      <c r="F522" s="192" t="s">
        <v>1482</v>
      </c>
      <c r="G522" s="193" t="s">
        <v>637</v>
      </c>
      <c r="H522" s="194">
        <v>1</v>
      </c>
      <c r="I522" s="195"/>
      <c r="J522" s="196">
        <f>ROUND(I522*H522,0)</f>
        <v>0</v>
      </c>
      <c r="K522" s="192" t="s">
        <v>1</v>
      </c>
      <c r="L522" s="38"/>
      <c r="M522" s="197" t="s">
        <v>1</v>
      </c>
      <c r="N522" s="198" t="s">
        <v>43</v>
      </c>
      <c r="O522" s="70"/>
      <c r="P522" s="199">
        <f>O522*H522</f>
        <v>0</v>
      </c>
      <c r="Q522" s="199">
        <v>0</v>
      </c>
      <c r="R522" s="199">
        <f>Q522*H522</f>
        <v>0</v>
      </c>
      <c r="S522" s="199">
        <v>0</v>
      </c>
      <c r="T522" s="200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201" t="s">
        <v>238</v>
      </c>
      <c r="AT522" s="201" t="s">
        <v>156</v>
      </c>
      <c r="AU522" s="201" t="s">
        <v>87</v>
      </c>
      <c r="AY522" s="16" t="s">
        <v>154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6" t="s">
        <v>87</v>
      </c>
      <c r="BK522" s="202">
        <f>ROUND(I522*H522,0)</f>
        <v>0</v>
      </c>
      <c r="BL522" s="16" t="s">
        <v>238</v>
      </c>
      <c r="BM522" s="201" t="s">
        <v>1483</v>
      </c>
    </row>
    <row r="523" spans="1:65" s="2" customFormat="1" ht="16.5" customHeight="1">
      <c r="A523" s="33"/>
      <c r="B523" s="34"/>
      <c r="C523" s="190" t="s">
        <v>861</v>
      </c>
      <c r="D523" s="190" t="s">
        <v>156</v>
      </c>
      <c r="E523" s="191" t="s">
        <v>866</v>
      </c>
      <c r="F523" s="192" t="s">
        <v>867</v>
      </c>
      <c r="G523" s="193" t="s">
        <v>176</v>
      </c>
      <c r="H523" s="194">
        <v>2.3330000000000002</v>
      </c>
      <c r="I523" s="195"/>
      <c r="J523" s="196">
        <f>ROUND(I523*H523,0)</f>
        <v>0</v>
      </c>
      <c r="K523" s="192" t="s">
        <v>160</v>
      </c>
      <c r="L523" s="38"/>
      <c r="M523" s="197" t="s">
        <v>1</v>
      </c>
      <c r="N523" s="198" t="s">
        <v>43</v>
      </c>
      <c r="O523" s="70"/>
      <c r="P523" s="199">
        <f>O523*H523</f>
        <v>0</v>
      </c>
      <c r="Q523" s="199">
        <v>0</v>
      </c>
      <c r="R523" s="199">
        <f>Q523*H523</f>
        <v>0</v>
      </c>
      <c r="S523" s="199">
        <v>0</v>
      </c>
      <c r="T523" s="200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201" t="s">
        <v>238</v>
      </c>
      <c r="AT523" s="201" t="s">
        <v>156</v>
      </c>
      <c r="AU523" s="201" t="s">
        <v>87</v>
      </c>
      <c r="AY523" s="16" t="s">
        <v>154</v>
      </c>
      <c r="BE523" s="202">
        <f>IF(N523="základní",J523,0)</f>
        <v>0</v>
      </c>
      <c r="BF523" s="202">
        <f>IF(N523="snížená",J523,0)</f>
        <v>0</v>
      </c>
      <c r="BG523" s="202">
        <f>IF(N523="zákl. přenesená",J523,0)</f>
        <v>0</v>
      </c>
      <c r="BH523" s="202">
        <f>IF(N523="sníž. přenesená",J523,0)</f>
        <v>0</v>
      </c>
      <c r="BI523" s="202">
        <f>IF(N523="nulová",J523,0)</f>
        <v>0</v>
      </c>
      <c r="BJ523" s="16" t="s">
        <v>87</v>
      </c>
      <c r="BK523" s="202">
        <f>ROUND(I523*H523,0)</f>
        <v>0</v>
      </c>
      <c r="BL523" s="16" t="s">
        <v>238</v>
      </c>
      <c r="BM523" s="201" t="s">
        <v>868</v>
      </c>
    </row>
    <row r="524" spans="1:65" s="12" customFormat="1" ht="22.9" customHeight="1">
      <c r="B524" s="174"/>
      <c r="C524" s="175"/>
      <c r="D524" s="176" t="s">
        <v>76</v>
      </c>
      <c r="E524" s="188" t="s">
        <v>869</v>
      </c>
      <c r="F524" s="188" t="s">
        <v>870</v>
      </c>
      <c r="G524" s="175"/>
      <c r="H524" s="175"/>
      <c r="I524" s="178"/>
      <c r="J524" s="189">
        <f>BK524</f>
        <v>0</v>
      </c>
      <c r="K524" s="175"/>
      <c r="L524" s="180"/>
      <c r="M524" s="181"/>
      <c r="N524" s="182"/>
      <c r="O524" s="182"/>
      <c r="P524" s="183">
        <f>SUM(P525:P528)</f>
        <v>0</v>
      </c>
      <c r="Q524" s="182"/>
      <c r="R524" s="183">
        <f>SUM(R525:R528)</f>
        <v>4.5056400000000005</v>
      </c>
      <c r="S524" s="182"/>
      <c r="T524" s="184">
        <f>SUM(T525:T528)</f>
        <v>0</v>
      </c>
      <c r="AR524" s="185" t="s">
        <v>87</v>
      </c>
      <c r="AT524" s="186" t="s">
        <v>76</v>
      </c>
      <c r="AU524" s="186" t="s">
        <v>8</v>
      </c>
      <c r="AY524" s="185" t="s">
        <v>154</v>
      </c>
      <c r="BK524" s="187">
        <f>SUM(BK525:BK528)</f>
        <v>0</v>
      </c>
    </row>
    <row r="525" spans="1:65" s="2" customFormat="1" ht="16.5" customHeight="1">
      <c r="A525" s="33"/>
      <c r="B525" s="34"/>
      <c r="C525" s="190" t="s">
        <v>865</v>
      </c>
      <c r="D525" s="190" t="s">
        <v>156</v>
      </c>
      <c r="E525" s="191" t="s">
        <v>872</v>
      </c>
      <c r="F525" s="192" t="s">
        <v>873</v>
      </c>
      <c r="G525" s="193" t="s">
        <v>159</v>
      </c>
      <c r="H525" s="194">
        <v>112.64100000000001</v>
      </c>
      <c r="I525" s="195"/>
      <c r="J525" s="196">
        <f>ROUND(I525*H525,0)</f>
        <v>0</v>
      </c>
      <c r="K525" s="192" t="s">
        <v>160</v>
      </c>
      <c r="L525" s="38"/>
      <c r="M525" s="197" t="s">
        <v>1</v>
      </c>
      <c r="N525" s="198" t="s">
        <v>43</v>
      </c>
      <c r="O525" s="70"/>
      <c r="P525" s="199">
        <f>O525*H525</f>
        <v>0</v>
      </c>
      <c r="Q525" s="199">
        <v>0.04</v>
      </c>
      <c r="R525" s="199">
        <f>Q525*H525</f>
        <v>4.5056400000000005</v>
      </c>
      <c r="S525" s="199">
        <v>0</v>
      </c>
      <c r="T525" s="200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201" t="s">
        <v>238</v>
      </c>
      <c r="AT525" s="201" t="s">
        <v>156</v>
      </c>
      <c r="AU525" s="201" t="s">
        <v>87</v>
      </c>
      <c r="AY525" s="16" t="s">
        <v>154</v>
      </c>
      <c r="BE525" s="202">
        <f>IF(N525="základní",J525,0)</f>
        <v>0</v>
      </c>
      <c r="BF525" s="202">
        <f>IF(N525="snížená",J525,0)</f>
        <v>0</v>
      </c>
      <c r="BG525" s="202">
        <f>IF(N525="zákl. přenesená",J525,0)</f>
        <v>0</v>
      </c>
      <c r="BH525" s="202">
        <f>IF(N525="sníž. přenesená",J525,0)</f>
        <v>0</v>
      </c>
      <c r="BI525" s="202">
        <f>IF(N525="nulová",J525,0)</f>
        <v>0</v>
      </c>
      <c r="BJ525" s="16" t="s">
        <v>87</v>
      </c>
      <c r="BK525" s="202">
        <f>ROUND(I525*H525,0)</f>
        <v>0</v>
      </c>
      <c r="BL525" s="16" t="s">
        <v>238</v>
      </c>
      <c r="BM525" s="201" t="s">
        <v>874</v>
      </c>
    </row>
    <row r="526" spans="1:65" s="13" customFormat="1" ht="11.25">
      <c r="B526" s="203"/>
      <c r="C526" s="204"/>
      <c r="D526" s="205" t="s">
        <v>163</v>
      </c>
      <c r="E526" s="206" t="s">
        <v>1</v>
      </c>
      <c r="F526" s="207" t="s">
        <v>875</v>
      </c>
      <c r="G526" s="204"/>
      <c r="H526" s="208">
        <v>113.46599999999999</v>
      </c>
      <c r="I526" s="209"/>
      <c r="J526" s="204"/>
      <c r="K526" s="204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163</v>
      </c>
      <c r="AU526" s="214" t="s">
        <v>87</v>
      </c>
      <c r="AV526" s="13" t="s">
        <v>87</v>
      </c>
      <c r="AW526" s="13" t="s">
        <v>33</v>
      </c>
      <c r="AX526" s="13" t="s">
        <v>77</v>
      </c>
      <c r="AY526" s="214" t="s">
        <v>154</v>
      </c>
    </row>
    <row r="527" spans="1:65" s="13" customFormat="1" ht="11.25">
      <c r="B527" s="203"/>
      <c r="C527" s="204"/>
      <c r="D527" s="205" t="s">
        <v>163</v>
      </c>
      <c r="E527" s="206" t="s">
        <v>1</v>
      </c>
      <c r="F527" s="207" t="s">
        <v>1484</v>
      </c>
      <c r="G527" s="204"/>
      <c r="H527" s="208">
        <v>-0.82499999999999996</v>
      </c>
      <c r="I527" s="209"/>
      <c r="J527" s="204"/>
      <c r="K527" s="204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163</v>
      </c>
      <c r="AU527" s="214" t="s">
        <v>87</v>
      </c>
      <c r="AV527" s="13" t="s">
        <v>87</v>
      </c>
      <c r="AW527" s="13" t="s">
        <v>33</v>
      </c>
      <c r="AX527" s="13" t="s">
        <v>77</v>
      </c>
      <c r="AY527" s="214" t="s">
        <v>154</v>
      </c>
    </row>
    <row r="528" spans="1:65" s="2" customFormat="1" ht="16.5" customHeight="1">
      <c r="A528" s="33"/>
      <c r="B528" s="34"/>
      <c r="C528" s="190" t="s">
        <v>871</v>
      </c>
      <c r="D528" s="190" t="s">
        <v>156</v>
      </c>
      <c r="E528" s="191" t="s">
        <v>879</v>
      </c>
      <c r="F528" s="192" t="s">
        <v>880</v>
      </c>
      <c r="G528" s="193" t="s">
        <v>176</v>
      </c>
      <c r="H528" s="194">
        <v>4.5060000000000002</v>
      </c>
      <c r="I528" s="195"/>
      <c r="J528" s="196">
        <f>ROUND(I528*H528,0)</f>
        <v>0</v>
      </c>
      <c r="K528" s="192" t="s">
        <v>160</v>
      </c>
      <c r="L528" s="38"/>
      <c r="M528" s="197" t="s">
        <v>1</v>
      </c>
      <c r="N528" s="198" t="s">
        <v>43</v>
      </c>
      <c r="O528" s="70"/>
      <c r="P528" s="199">
        <f>O528*H528</f>
        <v>0</v>
      </c>
      <c r="Q528" s="199">
        <v>0</v>
      </c>
      <c r="R528" s="199">
        <f>Q528*H528</f>
        <v>0</v>
      </c>
      <c r="S528" s="199">
        <v>0</v>
      </c>
      <c r="T528" s="200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201" t="s">
        <v>238</v>
      </c>
      <c r="AT528" s="201" t="s">
        <v>156</v>
      </c>
      <c r="AU528" s="201" t="s">
        <v>87</v>
      </c>
      <c r="AY528" s="16" t="s">
        <v>154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16" t="s">
        <v>87</v>
      </c>
      <c r="BK528" s="202">
        <f>ROUND(I528*H528,0)</f>
        <v>0</v>
      </c>
      <c r="BL528" s="16" t="s">
        <v>238</v>
      </c>
      <c r="BM528" s="201" t="s">
        <v>881</v>
      </c>
    </row>
    <row r="529" spans="1:65" s="12" customFormat="1" ht="22.9" customHeight="1">
      <c r="B529" s="174"/>
      <c r="C529" s="175"/>
      <c r="D529" s="176" t="s">
        <v>76</v>
      </c>
      <c r="E529" s="188" t="s">
        <v>882</v>
      </c>
      <c r="F529" s="188" t="s">
        <v>883</v>
      </c>
      <c r="G529" s="175"/>
      <c r="H529" s="175"/>
      <c r="I529" s="178"/>
      <c r="J529" s="189">
        <f>BK529</f>
        <v>0</v>
      </c>
      <c r="K529" s="175"/>
      <c r="L529" s="180"/>
      <c r="M529" s="181"/>
      <c r="N529" s="182"/>
      <c r="O529" s="182"/>
      <c r="P529" s="183">
        <f>SUM(P530:P532)</f>
        <v>0</v>
      </c>
      <c r="Q529" s="182"/>
      <c r="R529" s="183">
        <f>SUM(R530:R532)</f>
        <v>0.67047497999999994</v>
      </c>
      <c r="S529" s="182"/>
      <c r="T529" s="184">
        <f>SUM(T530:T532)</f>
        <v>0</v>
      </c>
      <c r="AR529" s="185" t="s">
        <v>87</v>
      </c>
      <c r="AT529" s="186" t="s">
        <v>76</v>
      </c>
      <c r="AU529" s="186" t="s">
        <v>8</v>
      </c>
      <c r="AY529" s="185" t="s">
        <v>154</v>
      </c>
      <c r="BK529" s="187">
        <f>SUM(BK530:BK532)</f>
        <v>0</v>
      </c>
    </row>
    <row r="530" spans="1:65" s="2" customFormat="1" ht="16.5" customHeight="1">
      <c r="A530" s="33"/>
      <c r="B530" s="34"/>
      <c r="C530" s="190" t="s">
        <v>878</v>
      </c>
      <c r="D530" s="190" t="s">
        <v>156</v>
      </c>
      <c r="E530" s="191" t="s">
        <v>885</v>
      </c>
      <c r="F530" s="192" t="s">
        <v>886</v>
      </c>
      <c r="G530" s="193" t="s">
        <v>198</v>
      </c>
      <c r="H530" s="194">
        <v>42.462000000000003</v>
      </c>
      <c r="I530" s="195"/>
      <c r="J530" s="196">
        <f>ROUND(I530*H530,0)</f>
        <v>0</v>
      </c>
      <c r="K530" s="192" t="s">
        <v>160</v>
      </c>
      <c r="L530" s="38"/>
      <c r="M530" s="197" t="s">
        <v>1</v>
      </c>
      <c r="N530" s="198" t="s">
        <v>43</v>
      </c>
      <c r="O530" s="70"/>
      <c r="P530" s="199">
        <f>O530*H530</f>
        <v>0</v>
      </c>
      <c r="Q530" s="199">
        <v>1.5789999999999998E-2</v>
      </c>
      <c r="R530" s="199">
        <f>Q530*H530</f>
        <v>0.67047497999999994</v>
      </c>
      <c r="S530" s="199">
        <v>0</v>
      </c>
      <c r="T530" s="200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201" t="s">
        <v>238</v>
      </c>
      <c r="AT530" s="201" t="s">
        <v>156</v>
      </c>
      <c r="AU530" s="201" t="s">
        <v>87</v>
      </c>
      <c r="AY530" s="16" t="s">
        <v>154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6" t="s">
        <v>87</v>
      </c>
      <c r="BK530" s="202">
        <f>ROUND(I530*H530,0)</f>
        <v>0</v>
      </c>
      <c r="BL530" s="16" t="s">
        <v>238</v>
      </c>
      <c r="BM530" s="201" t="s">
        <v>887</v>
      </c>
    </row>
    <row r="531" spans="1:65" s="13" customFormat="1" ht="11.25">
      <c r="B531" s="203"/>
      <c r="C531" s="204"/>
      <c r="D531" s="205" t="s">
        <v>163</v>
      </c>
      <c r="E531" s="206" t="s">
        <v>1</v>
      </c>
      <c r="F531" s="207" t="s">
        <v>851</v>
      </c>
      <c r="G531" s="204"/>
      <c r="H531" s="208">
        <v>42.462000000000003</v>
      </c>
      <c r="I531" s="209"/>
      <c r="J531" s="204"/>
      <c r="K531" s="204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163</v>
      </c>
      <c r="AU531" s="214" t="s">
        <v>87</v>
      </c>
      <c r="AV531" s="13" t="s">
        <v>87</v>
      </c>
      <c r="AW531" s="13" t="s">
        <v>33</v>
      </c>
      <c r="AX531" s="13" t="s">
        <v>77</v>
      </c>
      <c r="AY531" s="214" t="s">
        <v>154</v>
      </c>
    </row>
    <row r="532" spans="1:65" s="2" customFormat="1" ht="16.5" customHeight="1">
      <c r="A532" s="33"/>
      <c r="B532" s="34"/>
      <c r="C532" s="190" t="s">
        <v>884</v>
      </c>
      <c r="D532" s="190" t="s">
        <v>156</v>
      </c>
      <c r="E532" s="191" t="s">
        <v>889</v>
      </c>
      <c r="F532" s="192" t="s">
        <v>890</v>
      </c>
      <c r="G532" s="193" t="s">
        <v>176</v>
      </c>
      <c r="H532" s="194">
        <v>0.67</v>
      </c>
      <c r="I532" s="195"/>
      <c r="J532" s="196">
        <f>ROUND(I532*H532,0)</f>
        <v>0</v>
      </c>
      <c r="K532" s="192" t="s">
        <v>160</v>
      </c>
      <c r="L532" s="38"/>
      <c r="M532" s="197" t="s">
        <v>1</v>
      </c>
      <c r="N532" s="198" t="s">
        <v>43</v>
      </c>
      <c r="O532" s="70"/>
      <c r="P532" s="199">
        <f>O532*H532</f>
        <v>0</v>
      </c>
      <c r="Q532" s="199">
        <v>0</v>
      </c>
      <c r="R532" s="199">
        <f>Q532*H532</f>
        <v>0</v>
      </c>
      <c r="S532" s="199">
        <v>0</v>
      </c>
      <c r="T532" s="200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201" t="s">
        <v>238</v>
      </c>
      <c r="AT532" s="201" t="s">
        <v>156</v>
      </c>
      <c r="AU532" s="201" t="s">
        <v>87</v>
      </c>
      <c r="AY532" s="16" t="s">
        <v>154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6" t="s">
        <v>87</v>
      </c>
      <c r="BK532" s="202">
        <f>ROUND(I532*H532,0)</f>
        <v>0</v>
      </c>
      <c r="BL532" s="16" t="s">
        <v>238</v>
      </c>
      <c r="BM532" s="201" t="s">
        <v>891</v>
      </c>
    </row>
    <row r="533" spans="1:65" s="12" customFormat="1" ht="22.9" customHeight="1">
      <c r="B533" s="174"/>
      <c r="C533" s="175"/>
      <c r="D533" s="176" t="s">
        <v>76</v>
      </c>
      <c r="E533" s="188" t="s">
        <v>892</v>
      </c>
      <c r="F533" s="188" t="s">
        <v>893</v>
      </c>
      <c r="G533" s="175"/>
      <c r="H533" s="175"/>
      <c r="I533" s="178"/>
      <c r="J533" s="189">
        <f>BK533</f>
        <v>0</v>
      </c>
      <c r="K533" s="175"/>
      <c r="L533" s="180"/>
      <c r="M533" s="181"/>
      <c r="N533" s="182"/>
      <c r="O533" s="182"/>
      <c r="P533" s="183">
        <f>SUM(P534:P562)</f>
        <v>0</v>
      </c>
      <c r="Q533" s="182"/>
      <c r="R533" s="183">
        <f>SUM(R534:R562)</f>
        <v>0.66364319999999999</v>
      </c>
      <c r="S533" s="182"/>
      <c r="T533" s="184">
        <f>SUM(T534:T562)</f>
        <v>0.64575060000000006</v>
      </c>
      <c r="AR533" s="185" t="s">
        <v>87</v>
      </c>
      <c r="AT533" s="186" t="s">
        <v>76</v>
      </c>
      <c r="AU533" s="186" t="s">
        <v>8</v>
      </c>
      <c r="AY533" s="185" t="s">
        <v>154</v>
      </c>
      <c r="BK533" s="187">
        <f>SUM(BK534:BK562)</f>
        <v>0</v>
      </c>
    </row>
    <row r="534" spans="1:65" s="2" customFormat="1" ht="16.5" customHeight="1">
      <c r="A534" s="33"/>
      <c r="B534" s="34"/>
      <c r="C534" s="190" t="s">
        <v>888</v>
      </c>
      <c r="D534" s="190" t="s">
        <v>156</v>
      </c>
      <c r="E534" s="191" t="s">
        <v>899</v>
      </c>
      <c r="F534" s="192" t="s">
        <v>900</v>
      </c>
      <c r="G534" s="193" t="s">
        <v>224</v>
      </c>
      <c r="H534" s="194">
        <v>141</v>
      </c>
      <c r="I534" s="195"/>
      <c r="J534" s="196">
        <f>ROUND(I534*H534,0)</f>
        <v>0</v>
      </c>
      <c r="K534" s="192" t="s">
        <v>160</v>
      </c>
      <c r="L534" s="38"/>
      <c r="M534" s="197" t="s">
        <v>1</v>
      </c>
      <c r="N534" s="198" t="s">
        <v>43</v>
      </c>
      <c r="O534" s="70"/>
      <c r="P534" s="199">
        <f>O534*H534</f>
        <v>0</v>
      </c>
      <c r="Q534" s="199">
        <v>0</v>
      </c>
      <c r="R534" s="199">
        <f>Q534*H534</f>
        <v>0</v>
      </c>
      <c r="S534" s="199">
        <v>1.91E-3</v>
      </c>
      <c r="T534" s="200">
        <f>S534*H534</f>
        <v>0.26930999999999999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201" t="s">
        <v>238</v>
      </c>
      <c r="AT534" s="201" t="s">
        <v>156</v>
      </c>
      <c r="AU534" s="201" t="s">
        <v>87</v>
      </c>
      <c r="AY534" s="16" t="s">
        <v>154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16" t="s">
        <v>87</v>
      </c>
      <c r="BK534" s="202">
        <f>ROUND(I534*H534,0)</f>
        <v>0</v>
      </c>
      <c r="BL534" s="16" t="s">
        <v>238</v>
      </c>
      <c r="BM534" s="201" t="s">
        <v>901</v>
      </c>
    </row>
    <row r="535" spans="1:65" s="13" customFormat="1" ht="11.25">
      <c r="B535" s="203"/>
      <c r="C535" s="204"/>
      <c r="D535" s="205" t="s">
        <v>163</v>
      </c>
      <c r="E535" s="206" t="s">
        <v>1</v>
      </c>
      <c r="F535" s="207" t="s">
        <v>902</v>
      </c>
      <c r="G535" s="204"/>
      <c r="H535" s="208">
        <v>18</v>
      </c>
      <c r="I535" s="209"/>
      <c r="J535" s="204"/>
      <c r="K535" s="204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163</v>
      </c>
      <c r="AU535" s="214" t="s">
        <v>87</v>
      </c>
      <c r="AV535" s="13" t="s">
        <v>87</v>
      </c>
      <c r="AW535" s="13" t="s">
        <v>33</v>
      </c>
      <c r="AX535" s="13" t="s">
        <v>77</v>
      </c>
      <c r="AY535" s="214" t="s">
        <v>154</v>
      </c>
    </row>
    <row r="536" spans="1:65" s="13" customFormat="1" ht="11.25">
      <c r="B536" s="203"/>
      <c r="C536" s="204"/>
      <c r="D536" s="205" t="s">
        <v>163</v>
      </c>
      <c r="E536" s="206" t="s">
        <v>1</v>
      </c>
      <c r="F536" s="207" t="s">
        <v>903</v>
      </c>
      <c r="G536" s="204"/>
      <c r="H536" s="208">
        <v>123</v>
      </c>
      <c r="I536" s="209"/>
      <c r="J536" s="204"/>
      <c r="K536" s="204"/>
      <c r="L536" s="210"/>
      <c r="M536" s="211"/>
      <c r="N536" s="212"/>
      <c r="O536" s="212"/>
      <c r="P536" s="212"/>
      <c r="Q536" s="212"/>
      <c r="R536" s="212"/>
      <c r="S536" s="212"/>
      <c r="T536" s="213"/>
      <c r="AT536" s="214" t="s">
        <v>163</v>
      </c>
      <c r="AU536" s="214" t="s">
        <v>87</v>
      </c>
      <c r="AV536" s="13" t="s">
        <v>87</v>
      </c>
      <c r="AW536" s="13" t="s">
        <v>33</v>
      </c>
      <c r="AX536" s="13" t="s">
        <v>77</v>
      </c>
      <c r="AY536" s="214" t="s">
        <v>154</v>
      </c>
    </row>
    <row r="537" spans="1:65" s="2" customFormat="1" ht="16.5" customHeight="1">
      <c r="A537" s="33"/>
      <c r="B537" s="34"/>
      <c r="C537" s="190" t="s">
        <v>894</v>
      </c>
      <c r="D537" s="190" t="s">
        <v>156</v>
      </c>
      <c r="E537" s="191" t="s">
        <v>905</v>
      </c>
      <c r="F537" s="192" t="s">
        <v>906</v>
      </c>
      <c r="G537" s="193" t="s">
        <v>224</v>
      </c>
      <c r="H537" s="194">
        <v>204.18</v>
      </c>
      <c r="I537" s="195"/>
      <c r="J537" s="196">
        <f>ROUND(I537*H537,0)</f>
        <v>0</v>
      </c>
      <c r="K537" s="192" t="s">
        <v>160</v>
      </c>
      <c r="L537" s="38"/>
      <c r="M537" s="197" t="s">
        <v>1</v>
      </c>
      <c r="N537" s="198" t="s">
        <v>43</v>
      </c>
      <c r="O537" s="70"/>
      <c r="P537" s="199">
        <f>O537*H537</f>
        <v>0</v>
      </c>
      <c r="Q537" s="199">
        <v>0</v>
      </c>
      <c r="R537" s="199">
        <f>Q537*H537</f>
        <v>0</v>
      </c>
      <c r="S537" s="199">
        <v>1.67E-3</v>
      </c>
      <c r="T537" s="200">
        <f>S537*H537</f>
        <v>0.34098060000000002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201" t="s">
        <v>238</v>
      </c>
      <c r="AT537" s="201" t="s">
        <v>156</v>
      </c>
      <c r="AU537" s="201" t="s">
        <v>87</v>
      </c>
      <c r="AY537" s="16" t="s">
        <v>154</v>
      </c>
      <c r="BE537" s="202">
        <f>IF(N537="základní",J537,0)</f>
        <v>0</v>
      </c>
      <c r="BF537" s="202">
        <f>IF(N537="snížená",J537,0)</f>
        <v>0</v>
      </c>
      <c r="BG537" s="202">
        <f>IF(N537="zákl. přenesená",J537,0)</f>
        <v>0</v>
      </c>
      <c r="BH537" s="202">
        <f>IF(N537="sníž. přenesená",J537,0)</f>
        <v>0</v>
      </c>
      <c r="BI537" s="202">
        <f>IF(N537="nulová",J537,0)</f>
        <v>0</v>
      </c>
      <c r="BJ537" s="16" t="s">
        <v>87</v>
      </c>
      <c r="BK537" s="202">
        <f>ROUND(I537*H537,0)</f>
        <v>0</v>
      </c>
      <c r="BL537" s="16" t="s">
        <v>238</v>
      </c>
      <c r="BM537" s="201" t="s">
        <v>907</v>
      </c>
    </row>
    <row r="538" spans="1:65" s="13" customFormat="1" ht="11.25">
      <c r="B538" s="203"/>
      <c r="C538" s="204"/>
      <c r="D538" s="205" t="s">
        <v>163</v>
      </c>
      <c r="E538" s="206" t="s">
        <v>1</v>
      </c>
      <c r="F538" s="207" t="s">
        <v>908</v>
      </c>
      <c r="G538" s="204"/>
      <c r="H538" s="208">
        <v>137.6</v>
      </c>
      <c r="I538" s="209"/>
      <c r="J538" s="204"/>
      <c r="K538" s="204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163</v>
      </c>
      <c r="AU538" s="214" t="s">
        <v>87</v>
      </c>
      <c r="AV538" s="13" t="s">
        <v>87</v>
      </c>
      <c r="AW538" s="13" t="s">
        <v>33</v>
      </c>
      <c r="AX538" s="13" t="s">
        <v>77</v>
      </c>
      <c r="AY538" s="214" t="s">
        <v>154</v>
      </c>
    </row>
    <row r="539" spans="1:65" s="13" customFormat="1" ht="11.25">
      <c r="B539" s="203"/>
      <c r="C539" s="204"/>
      <c r="D539" s="205" t="s">
        <v>163</v>
      </c>
      <c r="E539" s="206" t="s">
        <v>1</v>
      </c>
      <c r="F539" s="207" t="s">
        <v>1485</v>
      </c>
      <c r="G539" s="204"/>
      <c r="H539" s="208">
        <v>34.1</v>
      </c>
      <c r="I539" s="209"/>
      <c r="J539" s="204"/>
      <c r="K539" s="204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163</v>
      </c>
      <c r="AU539" s="214" t="s">
        <v>87</v>
      </c>
      <c r="AV539" s="13" t="s">
        <v>87</v>
      </c>
      <c r="AW539" s="13" t="s">
        <v>33</v>
      </c>
      <c r="AX539" s="13" t="s">
        <v>77</v>
      </c>
      <c r="AY539" s="214" t="s">
        <v>154</v>
      </c>
    </row>
    <row r="540" spans="1:65" s="13" customFormat="1" ht="11.25">
      <c r="B540" s="203"/>
      <c r="C540" s="204"/>
      <c r="D540" s="205" t="s">
        <v>163</v>
      </c>
      <c r="E540" s="206" t="s">
        <v>1</v>
      </c>
      <c r="F540" s="207" t="s">
        <v>910</v>
      </c>
      <c r="G540" s="204"/>
      <c r="H540" s="208">
        <v>32.479999999999997</v>
      </c>
      <c r="I540" s="209"/>
      <c r="J540" s="204"/>
      <c r="K540" s="204"/>
      <c r="L540" s="210"/>
      <c r="M540" s="211"/>
      <c r="N540" s="212"/>
      <c r="O540" s="212"/>
      <c r="P540" s="212"/>
      <c r="Q540" s="212"/>
      <c r="R540" s="212"/>
      <c r="S540" s="212"/>
      <c r="T540" s="213"/>
      <c r="AT540" s="214" t="s">
        <v>163</v>
      </c>
      <c r="AU540" s="214" t="s">
        <v>87</v>
      </c>
      <c r="AV540" s="13" t="s">
        <v>87</v>
      </c>
      <c r="AW540" s="13" t="s">
        <v>33</v>
      </c>
      <c r="AX540" s="13" t="s">
        <v>77</v>
      </c>
      <c r="AY540" s="214" t="s">
        <v>154</v>
      </c>
    </row>
    <row r="541" spans="1:65" s="2" customFormat="1" ht="16.5" customHeight="1">
      <c r="A541" s="33"/>
      <c r="B541" s="34"/>
      <c r="C541" s="190" t="s">
        <v>898</v>
      </c>
      <c r="D541" s="190" t="s">
        <v>156</v>
      </c>
      <c r="E541" s="191" t="s">
        <v>912</v>
      </c>
      <c r="F541" s="192" t="s">
        <v>913</v>
      </c>
      <c r="G541" s="193" t="s">
        <v>224</v>
      </c>
      <c r="H541" s="194">
        <v>9</v>
      </c>
      <c r="I541" s="195"/>
      <c r="J541" s="196">
        <f>ROUND(I541*H541,0)</f>
        <v>0</v>
      </c>
      <c r="K541" s="192" t="s">
        <v>160</v>
      </c>
      <c r="L541" s="38"/>
      <c r="M541" s="197" t="s">
        <v>1</v>
      </c>
      <c r="N541" s="198" t="s">
        <v>43</v>
      </c>
      <c r="O541" s="70"/>
      <c r="P541" s="199">
        <f>O541*H541</f>
        <v>0</v>
      </c>
      <c r="Q541" s="199">
        <v>0</v>
      </c>
      <c r="R541" s="199">
        <f>Q541*H541</f>
        <v>0</v>
      </c>
      <c r="S541" s="199">
        <v>3.9399999999999999E-3</v>
      </c>
      <c r="T541" s="200">
        <f>S541*H541</f>
        <v>3.5459999999999998E-2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201" t="s">
        <v>238</v>
      </c>
      <c r="AT541" s="201" t="s">
        <v>156</v>
      </c>
      <c r="AU541" s="201" t="s">
        <v>87</v>
      </c>
      <c r="AY541" s="16" t="s">
        <v>154</v>
      </c>
      <c r="BE541" s="202">
        <f>IF(N541="základní",J541,0)</f>
        <v>0</v>
      </c>
      <c r="BF541" s="202">
        <f>IF(N541="snížená",J541,0)</f>
        <v>0</v>
      </c>
      <c r="BG541" s="202">
        <f>IF(N541="zákl. přenesená",J541,0)</f>
        <v>0</v>
      </c>
      <c r="BH541" s="202">
        <f>IF(N541="sníž. přenesená",J541,0)</f>
        <v>0</v>
      </c>
      <c r="BI541" s="202">
        <f>IF(N541="nulová",J541,0)</f>
        <v>0</v>
      </c>
      <c r="BJ541" s="16" t="s">
        <v>87</v>
      </c>
      <c r="BK541" s="202">
        <f>ROUND(I541*H541,0)</f>
        <v>0</v>
      </c>
      <c r="BL541" s="16" t="s">
        <v>238</v>
      </c>
      <c r="BM541" s="201" t="s">
        <v>914</v>
      </c>
    </row>
    <row r="542" spans="1:65" s="13" customFormat="1" ht="11.25">
      <c r="B542" s="203"/>
      <c r="C542" s="204"/>
      <c r="D542" s="205" t="s">
        <v>163</v>
      </c>
      <c r="E542" s="206" t="s">
        <v>1</v>
      </c>
      <c r="F542" s="207" t="s">
        <v>915</v>
      </c>
      <c r="G542" s="204"/>
      <c r="H542" s="208">
        <v>9</v>
      </c>
      <c r="I542" s="209"/>
      <c r="J542" s="204"/>
      <c r="K542" s="204"/>
      <c r="L542" s="210"/>
      <c r="M542" s="211"/>
      <c r="N542" s="212"/>
      <c r="O542" s="212"/>
      <c r="P542" s="212"/>
      <c r="Q542" s="212"/>
      <c r="R542" s="212"/>
      <c r="S542" s="212"/>
      <c r="T542" s="213"/>
      <c r="AT542" s="214" t="s">
        <v>163</v>
      </c>
      <c r="AU542" s="214" t="s">
        <v>87</v>
      </c>
      <c r="AV542" s="13" t="s">
        <v>87</v>
      </c>
      <c r="AW542" s="13" t="s">
        <v>33</v>
      </c>
      <c r="AX542" s="13" t="s">
        <v>77</v>
      </c>
      <c r="AY542" s="214" t="s">
        <v>154</v>
      </c>
    </row>
    <row r="543" spans="1:65" s="2" customFormat="1" ht="16.5" customHeight="1">
      <c r="A543" s="33"/>
      <c r="B543" s="34"/>
      <c r="C543" s="190" t="s">
        <v>904</v>
      </c>
      <c r="D543" s="190" t="s">
        <v>156</v>
      </c>
      <c r="E543" s="191" t="s">
        <v>921</v>
      </c>
      <c r="F543" s="192" t="s">
        <v>922</v>
      </c>
      <c r="G543" s="193" t="s">
        <v>224</v>
      </c>
      <c r="H543" s="194">
        <v>204.18</v>
      </c>
      <c r="I543" s="195"/>
      <c r="J543" s="196">
        <f>ROUND(I543*H543,0)</f>
        <v>0</v>
      </c>
      <c r="K543" s="192" t="s">
        <v>160</v>
      </c>
      <c r="L543" s="38"/>
      <c r="M543" s="197" t="s">
        <v>1</v>
      </c>
      <c r="N543" s="198" t="s">
        <v>43</v>
      </c>
      <c r="O543" s="70"/>
      <c r="P543" s="199">
        <f>O543*H543</f>
        <v>0</v>
      </c>
      <c r="Q543" s="199">
        <v>4.0000000000000003E-5</v>
      </c>
      <c r="R543" s="199">
        <f>Q543*H543</f>
        <v>8.1672000000000012E-3</v>
      </c>
      <c r="S543" s="199">
        <v>0</v>
      </c>
      <c r="T543" s="200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201" t="s">
        <v>238</v>
      </c>
      <c r="AT543" s="201" t="s">
        <v>156</v>
      </c>
      <c r="AU543" s="201" t="s">
        <v>87</v>
      </c>
      <c r="AY543" s="16" t="s">
        <v>154</v>
      </c>
      <c r="BE543" s="202">
        <f>IF(N543="základní",J543,0)</f>
        <v>0</v>
      </c>
      <c r="BF543" s="202">
        <f>IF(N543="snížená",J543,0)</f>
        <v>0</v>
      </c>
      <c r="BG543" s="202">
        <f>IF(N543="zákl. přenesená",J543,0)</f>
        <v>0</v>
      </c>
      <c r="BH543" s="202">
        <f>IF(N543="sníž. přenesená",J543,0)</f>
        <v>0</v>
      </c>
      <c r="BI543" s="202">
        <f>IF(N543="nulová",J543,0)</f>
        <v>0</v>
      </c>
      <c r="BJ543" s="16" t="s">
        <v>87</v>
      </c>
      <c r="BK543" s="202">
        <f>ROUND(I543*H543,0)</f>
        <v>0</v>
      </c>
      <c r="BL543" s="16" t="s">
        <v>238</v>
      </c>
      <c r="BM543" s="201" t="s">
        <v>923</v>
      </c>
    </row>
    <row r="544" spans="1:65" s="13" customFormat="1" ht="11.25">
      <c r="B544" s="203"/>
      <c r="C544" s="204"/>
      <c r="D544" s="205" t="s">
        <v>163</v>
      </c>
      <c r="E544" s="206" t="s">
        <v>1</v>
      </c>
      <c r="F544" s="207" t="s">
        <v>908</v>
      </c>
      <c r="G544" s="204"/>
      <c r="H544" s="208">
        <v>137.6</v>
      </c>
      <c r="I544" s="209"/>
      <c r="J544" s="204"/>
      <c r="K544" s="204"/>
      <c r="L544" s="210"/>
      <c r="M544" s="211"/>
      <c r="N544" s="212"/>
      <c r="O544" s="212"/>
      <c r="P544" s="212"/>
      <c r="Q544" s="212"/>
      <c r="R544" s="212"/>
      <c r="S544" s="212"/>
      <c r="T544" s="213"/>
      <c r="AT544" s="214" t="s">
        <v>163</v>
      </c>
      <c r="AU544" s="214" t="s">
        <v>87</v>
      </c>
      <c r="AV544" s="13" t="s">
        <v>87</v>
      </c>
      <c r="AW544" s="13" t="s">
        <v>33</v>
      </c>
      <c r="AX544" s="13" t="s">
        <v>77</v>
      </c>
      <c r="AY544" s="214" t="s">
        <v>154</v>
      </c>
    </row>
    <row r="545" spans="1:65" s="13" customFormat="1" ht="11.25">
      <c r="B545" s="203"/>
      <c r="C545" s="204"/>
      <c r="D545" s="205" t="s">
        <v>163</v>
      </c>
      <c r="E545" s="206" t="s">
        <v>1</v>
      </c>
      <c r="F545" s="207" t="s">
        <v>1485</v>
      </c>
      <c r="G545" s="204"/>
      <c r="H545" s="208">
        <v>34.1</v>
      </c>
      <c r="I545" s="209"/>
      <c r="J545" s="204"/>
      <c r="K545" s="204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163</v>
      </c>
      <c r="AU545" s="214" t="s">
        <v>87</v>
      </c>
      <c r="AV545" s="13" t="s">
        <v>87</v>
      </c>
      <c r="AW545" s="13" t="s">
        <v>33</v>
      </c>
      <c r="AX545" s="13" t="s">
        <v>77</v>
      </c>
      <c r="AY545" s="214" t="s">
        <v>154</v>
      </c>
    </row>
    <row r="546" spans="1:65" s="13" customFormat="1" ht="11.25">
      <c r="B546" s="203"/>
      <c r="C546" s="204"/>
      <c r="D546" s="205" t="s">
        <v>163</v>
      </c>
      <c r="E546" s="206" t="s">
        <v>1</v>
      </c>
      <c r="F546" s="207" t="s">
        <v>910</v>
      </c>
      <c r="G546" s="204"/>
      <c r="H546" s="208">
        <v>32.479999999999997</v>
      </c>
      <c r="I546" s="209"/>
      <c r="J546" s="204"/>
      <c r="K546" s="204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163</v>
      </c>
      <c r="AU546" s="214" t="s">
        <v>87</v>
      </c>
      <c r="AV546" s="13" t="s">
        <v>87</v>
      </c>
      <c r="AW546" s="13" t="s">
        <v>33</v>
      </c>
      <c r="AX546" s="13" t="s">
        <v>77</v>
      </c>
      <c r="AY546" s="214" t="s">
        <v>154</v>
      </c>
    </row>
    <row r="547" spans="1:65" s="2" customFormat="1" ht="16.5" customHeight="1">
      <c r="A547" s="33"/>
      <c r="B547" s="34"/>
      <c r="C547" s="215" t="s">
        <v>911</v>
      </c>
      <c r="D547" s="215" t="s">
        <v>270</v>
      </c>
      <c r="E547" s="216" t="s">
        <v>925</v>
      </c>
      <c r="F547" s="217" t="s">
        <v>926</v>
      </c>
      <c r="G547" s="218" t="s">
        <v>224</v>
      </c>
      <c r="H547" s="219">
        <v>31.68</v>
      </c>
      <c r="I547" s="220"/>
      <c r="J547" s="221">
        <f>ROUND(I547*H547,0)</f>
        <v>0</v>
      </c>
      <c r="K547" s="217" t="s">
        <v>1</v>
      </c>
      <c r="L547" s="222"/>
      <c r="M547" s="223" t="s">
        <v>1</v>
      </c>
      <c r="N547" s="224" t="s">
        <v>43</v>
      </c>
      <c r="O547" s="70"/>
      <c r="P547" s="199">
        <f>O547*H547</f>
        <v>0</v>
      </c>
      <c r="Q547" s="199">
        <v>0</v>
      </c>
      <c r="R547" s="199">
        <f>Q547*H547</f>
        <v>0</v>
      </c>
      <c r="S547" s="199">
        <v>0</v>
      </c>
      <c r="T547" s="200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201" t="s">
        <v>324</v>
      </c>
      <c r="AT547" s="201" t="s">
        <v>270</v>
      </c>
      <c r="AU547" s="201" t="s">
        <v>87</v>
      </c>
      <c r="AY547" s="16" t="s">
        <v>154</v>
      </c>
      <c r="BE547" s="202">
        <f>IF(N547="základní",J547,0)</f>
        <v>0</v>
      </c>
      <c r="BF547" s="202">
        <f>IF(N547="snížená",J547,0)</f>
        <v>0</v>
      </c>
      <c r="BG547" s="202">
        <f>IF(N547="zákl. přenesená",J547,0)</f>
        <v>0</v>
      </c>
      <c r="BH547" s="202">
        <f>IF(N547="sníž. přenesená",J547,0)</f>
        <v>0</v>
      </c>
      <c r="BI547" s="202">
        <f>IF(N547="nulová",J547,0)</f>
        <v>0</v>
      </c>
      <c r="BJ547" s="16" t="s">
        <v>87</v>
      </c>
      <c r="BK547" s="202">
        <f>ROUND(I547*H547,0)</f>
        <v>0</v>
      </c>
      <c r="BL547" s="16" t="s">
        <v>238</v>
      </c>
      <c r="BM547" s="201" t="s">
        <v>927</v>
      </c>
    </row>
    <row r="548" spans="1:65" s="13" customFormat="1" ht="11.25">
      <c r="B548" s="203"/>
      <c r="C548" s="204"/>
      <c r="D548" s="205" t="s">
        <v>163</v>
      </c>
      <c r="E548" s="206" t="s">
        <v>1</v>
      </c>
      <c r="F548" s="207" t="s">
        <v>928</v>
      </c>
      <c r="G548" s="204"/>
      <c r="H548" s="208">
        <v>31.68</v>
      </c>
      <c r="I548" s="209"/>
      <c r="J548" s="204"/>
      <c r="K548" s="204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163</v>
      </c>
      <c r="AU548" s="214" t="s">
        <v>87</v>
      </c>
      <c r="AV548" s="13" t="s">
        <v>87</v>
      </c>
      <c r="AW548" s="13" t="s">
        <v>33</v>
      </c>
      <c r="AX548" s="13" t="s">
        <v>77</v>
      </c>
      <c r="AY548" s="214" t="s">
        <v>154</v>
      </c>
    </row>
    <row r="549" spans="1:65" s="2" customFormat="1" ht="16.5" customHeight="1">
      <c r="A549" s="33"/>
      <c r="B549" s="34"/>
      <c r="C549" s="215" t="s">
        <v>916</v>
      </c>
      <c r="D549" s="215" t="s">
        <v>270</v>
      </c>
      <c r="E549" s="216" t="s">
        <v>930</v>
      </c>
      <c r="F549" s="217" t="s">
        <v>931</v>
      </c>
      <c r="G549" s="218" t="s">
        <v>932</v>
      </c>
      <c r="H549" s="219">
        <v>16</v>
      </c>
      <c r="I549" s="220"/>
      <c r="J549" s="221">
        <f>ROUND(I549*H549,0)</f>
        <v>0</v>
      </c>
      <c r="K549" s="217" t="s">
        <v>1</v>
      </c>
      <c r="L549" s="222"/>
      <c r="M549" s="223" t="s">
        <v>1</v>
      </c>
      <c r="N549" s="224" t="s">
        <v>43</v>
      </c>
      <c r="O549" s="70"/>
      <c r="P549" s="199">
        <f>O549*H549</f>
        <v>0</v>
      </c>
      <c r="Q549" s="199">
        <v>0</v>
      </c>
      <c r="R549" s="199">
        <f>Q549*H549</f>
        <v>0</v>
      </c>
      <c r="S549" s="199">
        <v>0</v>
      </c>
      <c r="T549" s="200">
        <f>S549*H549</f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201" t="s">
        <v>324</v>
      </c>
      <c r="AT549" s="201" t="s">
        <v>270</v>
      </c>
      <c r="AU549" s="201" t="s">
        <v>87</v>
      </c>
      <c r="AY549" s="16" t="s">
        <v>154</v>
      </c>
      <c r="BE549" s="202">
        <f>IF(N549="základní",J549,0)</f>
        <v>0</v>
      </c>
      <c r="BF549" s="202">
        <f>IF(N549="snížená",J549,0)</f>
        <v>0</v>
      </c>
      <c r="BG549" s="202">
        <f>IF(N549="zákl. přenesená",J549,0)</f>
        <v>0</v>
      </c>
      <c r="BH549" s="202">
        <f>IF(N549="sníž. přenesená",J549,0)</f>
        <v>0</v>
      </c>
      <c r="BI549" s="202">
        <f>IF(N549="nulová",J549,0)</f>
        <v>0</v>
      </c>
      <c r="BJ549" s="16" t="s">
        <v>87</v>
      </c>
      <c r="BK549" s="202">
        <f>ROUND(I549*H549,0)</f>
        <v>0</v>
      </c>
      <c r="BL549" s="16" t="s">
        <v>238</v>
      </c>
      <c r="BM549" s="201" t="s">
        <v>933</v>
      </c>
    </row>
    <row r="550" spans="1:65" s="2" customFormat="1" ht="16.5" customHeight="1">
      <c r="A550" s="33"/>
      <c r="B550" s="34"/>
      <c r="C550" s="215" t="s">
        <v>920</v>
      </c>
      <c r="D550" s="215" t="s">
        <v>270</v>
      </c>
      <c r="E550" s="216" t="s">
        <v>935</v>
      </c>
      <c r="F550" s="217" t="s">
        <v>936</v>
      </c>
      <c r="G550" s="218" t="s">
        <v>224</v>
      </c>
      <c r="H550" s="219">
        <v>167.4</v>
      </c>
      <c r="I550" s="220"/>
      <c r="J550" s="221">
        <f>ROUND(I550*H550,0)</f>
        <v>0</v>
      </c>
      <c r="K550" s="217" t="s">
        <v>1</v>
      </c>
      <c r="L550" s="222"/>
      <c r="M550" s="223" t="s">
        <v>1</v>
      </c>
      <c r="N550" s="224" t="s">
        <v>43</v>
      </c>
      <c r="O550" s="70"/>
      <c r="P550" s="199">
        <f>O550*H550</f>
        <v>0</v>
      </c>
      <c r="Q550" s="199">
        <v>0</v>
      </c>
      <c r="R550" s="199">
        <f>Q550*H550</f>
        <v>0</v>
      </c>
      <c r="S550" s="199">
        <v>0</v>
      </c>
      <c r="T550" s="200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201" t="s">
        <v>324</v>
      </c>
      <c r="AT550" s="201" t="s">
        <v>270</v>
      </c>
      <c r="AU550" s="201" t="s">
        <v>87</v>
      </c>
      <c r="AY550" s="16" t="s">
        <v>154</v>
      </c>
      <c r="BE550" s="202">
        <f>IF(N550="základní",J550,0)</f>
        <v>0</v>
      </c>
      <c r="BF550" s="202">
        <f>IF(N550="snížená",J550,0)</f>
        <v>0</v>
      </c>
      <c r="BG550" s="202">
        <f>IF(N550="zákl. přenesená",J550,0)</f>
        <v>0</v>
      </c>
      <c r="BH550" s="202">
        <f>IF(N550="sníž. přenesená",J550,0)</f>
        <v>0</v>
      </c>
      <c r="BI550" s="202">
        <f>IF(N550="nulová",J550,0)</f>
        <v>0</v>
      </c>
      <c r="BJ550" s="16" t="s">
        <v>87</v>
      </c>
      <c r="BK550" s="202">
        <f>ROUND(I550*H550,0)</f>
        <v>0</v>
      </c>
      <c r="BL550" s="16" t="s">
        <v>238</v>
      </c>
      <c r="BM550" s="201" t="s">
        <v>937</v>
      </c>
    </row>
    <row r="551" spans="1:65" s="13" customFormat="1" ht="11.25">
      <c r="B551" s="203"/>
      <c r="C551" s="204"/>
      <c r="D551" s="205" t="s">
        <v>163</v>
      </c>
      <c r="E551" s="206" t="s">
        <v>1</v>
      </c>
      <c r="F551" s="207" t="s">
        <v>938</v>
      </c>
      <c r="G551" s="204"/>
      <c r="H551" s="208">
        <v>134.4</v>
      </c>
      <c r="I551" s="209"/>
      <c r="J551" s="204"/>
      <c r="K551" s="204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163</v>
      </c>
      <c r="AU551" s="214" t="s">
        <v>87</v>
      </c>
      <c r="AV551" s="13" t="s">
        <v>87</v>
      </c>
      <c r="AW551" s="13" t="s">
        <v>33</v>
      </c>
      <c r="AX551" s="13" t="s">
        <v>77</v>
      </c>
      <c r="AY551" s="214" t="s">
        <v>154</v>
      </c>
    </row>
    <row r="552" spans="1:65" s="13" customFormat="1" ht="11.25">
      <c r="B552" s="203"/>
      <c r="C552" s="204"/>
      <c r="D552" s="205" t="s">
        <v>163</v>
      </c>
      <c r="E552" s="206" t="s">
        <v>1</v>
      </c>
      <c r="F552" s="207" t="s">
        <v>1486</v>
      </c>
      <c r="G552" s="204"/>
      <c r="H552" s="208">
        <v>33</v>
      </c>
      <c r="I552" s="209"/>
      <c r="J552" s="204"/>
      <c r="K552" s="204"/>
      <c r="L552" s="210"/>
      <c r="M552" s="211"/>
      <c r="N552" s="212"/>
      <c r="O552" s="212"/>
      <c r="P552" s="212"/>
      <c r="Q552" s="212"/>
      <c r="R552" s="212"/>
      <c r="S552" s="212"/>
      <c r="T552" s="213"/>
      <c r="AT552" s="214" t="s">
        <v>163</v>
      </c>
      <c r="AU552" s="214" t="s">
        <v>87</v>
      </c>
      <c r="AV552" s="13" t="s">
        <v>87</v>
      </c>
      <c r="AW552" s="13" t="s">
        <v>33</v>
      </c>
      <c r="AX552" s="13" t="s">
        <v>77</v>
      </c>
      <c r="AY552" s="214" t="s">
        <v>154</v>
      </c>
    </row>
    <row r="553" spans="1:65" s="2" customFormat="1" ht="16.5" customHeight="1">
      <c r="A553" s="33"/>
      <c r="B553" s="34"/>
      <c r="C553" s="215" t="s">
        <v>924</v>
      </c>
      <c r="D553" s="215" t="s">
        <v>270</v>
      </c>
      <c r="E553" s="216" t="s">
        <v>941</v>
      </c>
      <c r="F553" s="217" t="s">
        <v>942</v>
      </c>
      <c r="G553" s="218" t="s">
        <v>932</v>
      </c>
      <c r="H553" s="219">
        <v>86</v>
      </c>
      <c r="I553" s="220"/>
      <c r="J553" s="221">
        <f>ROUND(I553*H553,0)</f>
        <v>0</v>
      </c>
      <c r="K553" s="217" t="s">
        <v>1</v>
      </c>
      <c r="L553" s="222"/>
      <c r="M553" s="223" t="s">
        <v>1</v>
      </c>
      <c r="N553" s="224" t="s">
        <v>43</v>
      </c>
      <c r="O553" s="70"/>
      <c r="P553" s="199">
        <f>O553*H553</f>
        <v>0</v>
      </c>
      <c r="Q553" s="199">
        <v>0</v>
      </c>
      <c r="R553" s="199">
        <f>Q553*H553</f>
        <v>0</v>
      </c>
      <c r="S553" s="199">
        <v>0</v>
      </c>
      <c r="T553" s="200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201" t="s">
        <v>324</v>
      </c>
      <c r="AT553" s="201" t="s">
        <v>270</v>
      </c>
      <c r="AU553" s="201" t="s">
        <v>87</v>
      </c>
      <c r="AY553" s="16" t="s">
        <v>154</v>
      </c>
      <c r="BE553" s="202">
        <f>IF(N553="základní",J553,0)</f>
        <v>0</v>
      </c>
      <c r="BF553" s="202">
        <f>IF(N553="snížená",J553,0)</f>
        <v>0</v>
      </c>
      <c r="BG553" s="202">
        <f>IF(N553="zákl. přenesená",J553,0)</f>
        <v>0</v>
      </c>
      <c r="BH553" s="202">
        <f>IF(N553="sníž. přenesená",J553,0)</f>
        <v>0</v>
      </c>
      <c r="BI553" s="202">
        <f>IF(N553="nulová",J553,0)</f>
        <v>0</v>
      </c>
      <c r="BJ553" s="16" t="s">
        <v>87</v>
      </c>
      <c r="BK553" s="202">
        <f>ROUND(I553*H553,0)</f>
        <v>0</v>
      </c>
      <c r="BL553" s="16" t="s">
        <v>238</v>
      </c>
      <c r="BM553" s="201" t="s">
        <v>943</v>
      </c>
    </row>
    <row r="554" spans="1:65" s="13" customFormat="1" ht="11.25">
      <c r="B554" s="203"/>
      <c r="C554" s="204"/>
      <c r="D554" s="205" t="s">
        <v>163</v>
      </c>
      <c r="E554" s="206" t="s">
        <v>1</v>
      </c>
      <c r="F554" s="207" t="s">
        <v>944</v>
      </c>
      <c r="G554" s="204"/>
      <c r="H554" s="208">
        <v>64</v>
      </c>
      <c r="I554" s="209"/>
      <c r="J554" s="204"/>
      <c r="K554" s="204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163</v>
      </c>
      <c r="AU554" s="214" t="s">
        <v>87</v>
      </c>
      <c r="AV554" s="13" t="s">
        <v>87</v>
      </c>
      <c r="AW554" s="13" t="s">
        <v>33</v>
      </c>
      <c r="AX554" s="13" t="s">
        <v>77</v>
      </c>
      <c r="AY554" s="214" t="s">
        <v>154</v>
      </c>
    </row>
    <row r="555" spans="1:65" s="13" customFormat="1" ht="11.25">
      <c r="B555" s="203"/>
      <c r="C555" s="204"/>
      <c r="D555" s="205" t="s">
        <v>163</v>
      </c>
      <c r="E555" s="206" t="s">
        <v>1</v>
      </c>
      <c r="F555" s="207" t="s">
        <v>1487</v>
      </c>
      <c r="G555" s="204"/>
      <c r="H555" s="208">
        <v>22</v>
      </c>
      <c r="I555" s="209"/>
      <c r="J555" s="204"/>
      <c r="K555" s="204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163</v>
      </c>
      <c r="AU555" s="214" t="s">
        <v>87</v>
      </c>
      <c r="AV555" s="13" t="s">
        <v>87</v>
      </c>
      <c r="AW555" s="13" t="s">
        <v>33</v>
      </c>
      <c r="AX555" s="13" t="s">
        <v>77</v>
      </c>
      <c r="AY555" s="214" t="s">
        <v>154</v>
      </c>
    </row>
    <row r="556" spans="1:65" s="2" customFormat="1" ht="16.5" customHeight="1">
      <c r="A556" s="33"/>
      <c r="B556" s="34"/>
      <c r="C556" s="190" t="s">
        <v>929</v>
      </c>
      <c r="D556" s="190" t="s">
        <v>156</v>
      </c>
      <c r="E556" s="191" t="s">
        <v>947</v>
      </c>
      <c r="F556" s="192" t="s">
        <v>948</v>
      </c>
      <c r="G556" s="193" t="s">
        <v>224</v>
      </c>
      <c r="H556" s="194">
        <v>51.2</v>
      </c>
      <c r="I556" s="195"/>
      <c r="J556" s="196">
        <f>ROUND(I556*H556,0)</f>
        <v>0</v>
      </c>
      <c r="K556" s="192" t="s">
        <v>160</v>
      </c>
      <c r="L556" s="38"/>
      <c r="M556" s="197" t="s">
        <v>1</v>
      </c>
      <c r="N556" s="198" t="s">
        <v>43</v>
      </c>
      <c r="O556" s="70"/>
      <c r="P556" s="199">
        <f>O556*H556</f>
        <v>0</v>
      </c>
      <c r="Q556" s="199">
        <v>2.2799999999999999E-3</v>
      </c>
      <c r="R556" s="199">
        <f>Q556*H556</f>
        <v>0.11673600000000001</v>
      </c>
      <c r="S556" s="199">
        <v>0</v>
      </c>
      <c r="T556" s="200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201" t="s">
        <v>238</v>
      </c>
      <c r="AT556" s="201" t="s">
        <v>156</v>
      </c>
      <c r="AU556" s="201" t="s">
        <v>87</v>
      </c>
      <c r="AY556" s="16" t="s">
        <v>154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6" t="s">
        <v>87</v>
      </c>
      <c r="BK556" s="202">
        <f>ROUND(I556*H556,0)</f>
        <v>0</v>
      </c>
      <c r="BL556" s="16" t="s">
        <v>238</v>
      </c>
      <c r="BM556" s="201" t="s">
        <v>949</v>
      </c>
    </row>
    <row r="557" spans="1:65" s="13" customFormat="1" ht="11.25">
      <c r="B557" s="203"/>
      <c r="C557" s="204"/>
      <c r="D557" s="205" t="s">
        <v>163</v>
      </c>
      <c r="E557" s="206" t="s">
        <v>1</v>
      </c>
      <c r="F557" s="207" t="s">
        <v>950</v>
      </c>
      <c r="G557" s="204"/>
      <c r="H557" s="208">
        <v>51.2</v>
      </c>
      <c r="I557" s="209"/>
      <c r="J557" s="204"/>
      <c r="K557" s="204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163</v>
      </c>
      <c r="AU557" s="214" t="s">
        <v>87</v>
      </c>
      <c r="AV557" s="13" t="s">
        <v>87</v>
      </c>
      <c r="AW557" s="13" t="s">
        <v>33</v>
      </c>
      <c r="AX557" s="13" t="s">
        <v>77</v>
      </c>
      <c r="AY557" s="214" t="s">
        <v>154</v>
      </c>
    </row>
    <row r="558" spans="1:65" s="2" customFormat="1" ht="21.75" customHeight="1">
      <c r="A558" s="33"/>
      <c r="B558" s="34"/>
      <c r="C558" s="190" t="s">
        <v>934</v>
      </c>
      <c r="D558" s="190" t="s">
        <v>156</v>
      </c>
      <c r="E558" s="191" t="s">
        <v>952</v>
      </c>
      <c r="F558" s="192" t="s">
        <v>953</v>
      </c>
      <c r="G558" s="193" t="s">
        <v>224</v>
      </c>
      <c r="H558" s="194">
        <v>123</v>
      </c>
      <c r="I558" s="195"/>
      <c r="J558" s="196">
        <f>ROUND(I558*H558,0)</f>
        <v>0</v>
      </c>
      <c r="K558" s="192" t="s">
        <v>1</v>
      </c>
      <c r="L558" s="38"/>
      <c r="M558" s="197" t="s">
        <v>1</v>
      </c>
      <c r="N558" s="198" t="s">
        <v>43</v>
      </c>
      <c r="O558" s="70"/>
      <c r="P558" s="199">
        <f>O558*H558</f>
        <v>0</v>
      </c>
      <c r="Q558" s="199">
        <v>4.3800000000000002E-3</v>
      </c>
      <c r="R558" s="199">
        <f>Q558*H558</f>
        <v>0.53874</v>
      </c>
      <c r="S558" s="199">
        <v>0</v>
      </c>
      <c r="T558" s="200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201" t="s">
        <v>238</v>
      </c>
      <c r="AT558" s="201" t="s">
        <v>156</v>
      </c>
      <c r="AU558" s="201" t="s">
        <v>87</v>
      </c>
      <c r="AY558" s="16" t="s">
        <v>154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16" t="s">
        <v>87</v>
      </c>
      <c r="BK558" s="202">
        <f>ROUND(I558*H558,0)</f>
        <v>0</v>
      </c>
      <c r="BL558" s="16" t="s">
        <v>238</v>
      </c>
      <c r="BM558" s="201" t="s">
        <v>954</v>
      </c>
    </row>
    <row r="559" spans="1:65" s="13" customFormat="1" ht="11.25">
      <c r="B559" s="203"/>
      <c r="C559" s="204"/>
      <c r="D559" s="205" t="s">
        <v>163</v>
      </c>
      <c r="E559" s="206" t="s">
        <v>1</v>
      </c>
      <c r="F559" s="207" t="s">
        <v>903</v>
      </c>
      <c r="G559" s="204"/>
      <c r="H559" s="208">
        <v>123</v>
      </c>
      <c r="I559" s="209"/>
      <c r="J559" s="204"/>
      <c r="K559" s="204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163</v>
      </c>
      <c r="AU559" s="214" t="s">
        <v>87</v>
      </c>
      <c r="AV559" s="13" t="s">
        <v>87</v>
      </c>
      <c r="AW559" s="13" t="s">
        <v>33</v>
      </c>
      <c r="AX559" s="13" t="s">
        <v>77</v>
      </c>
      <c r="AY559" s="214" t="s">
        <v>154</v>
      </c>
    </row>
    <row r="560" spans="1:65" s="2" customFormat="1" ht="21.75" customHeight="1">
      <c r="A560" s="33"/>
      <c r="B560" s="34"/>
      <c r="C560" s="190" t="s">
        <v>940</v>
      </c>
      <c r="D560" s="190" t="s">
        <v>156</v>
      </c>
      <c r="E560" s="191" t="s">
        <v>956</v>
      </c>
      <c r="F560" s="192" t="s">
        <v>957</v>
      </c>
      <c r="G560" s="193" t="s">
        <v>219</v>
      </c>
      <c r="H560" s="194">
        <v>20</v>
      </c>
      <c r="I560" s="195"/>
      <c r="J560" s="196">
        <f>ROUND(I560*H560,0)</f>
        <v>0</v>
      </c>
      <c r="K560" s="192" t="s">
        <v>160</v>
      </c>
      <c r="L560" s="38"/>
      <c r="M560" s="197" t="s">
        <v>1</v>
      </c>
      <c r="N560" s="198" t="s">
        <v>43</v>
      </c>
      <c r="O560" s="70"/>
      <c r="P560" s="199">
        <f>O560*H560</f>
        <v>0</v>
      </c>
      <c r="Q560" s="199">
        <v>0</v>
      </c>
      <c r="R560" s="199">
        <f>Q560*H560</f>
        <v>0</v>
      </c>
      <c r="S560" s="199">
        <v>0</v>
      </c>
      <c r="T560" s="200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201" t="s">
        <v>238</v>
      </c>
      <c r="AT560" s="201" t="s">
        <v>156</v>
      </c>
      <c r="AU560" s="201" t="s">
        <v>87</v>
      </c>
      <c r="AY560" s="16" t="s">
        <v>154</v>
      </c>
      <c r="BE560" s="202">
        <f>IF(N560="základní",J560,0)</f>
        <v>0</v>
      </c>
      <c r="BF560" s="202">
        <f>IF(N560="snížená",J560,0)</f>
        <v>0</v>
      </c>
      <c r="BG560" s="202">
        <f>IF(N560="zákl. přenesená",J560,0)</f>
        <v>0</v>
      </c>
      <c r="BH560" s="202">
        <f>IF(N560="sníž. přenesená",J560,0)</f>
        <v>0</v>
      </c>
      <c r="BI560" s="202">
        <f>IF(N560="nulová",J560,0)</f>
        <v>0</v>
      </c>
      <c r="BJ560" s="16" t="s">
        <v>87</v>
      </c>
      <c r="BK560" s="202">
        <f>ROUND(I560*H560,0)</f>
        <v>0</v>
      </c>
      <c r="BL560" s="16" t="s">
        <v>238</v>
      </c>
      <c r="BM560" s="201" t="s">
        <v>958</v>
      </c>
    </row>
    <row r="561" spans="1:65" s="2" customFormat="1" ht="21.75" customHeight="1">
      <c r="A561" s="33"/>
      <c r="B561" s="34"/>
      <c r="C561" s="190" t="s">
        <v>946</v>
      </c>
      <c r="D561" s="190" t="s">
        <v>156</v>
      </c>
      <c r="E561" s="191" t="s">
        <v>960</v>
      </c>
      <c r="F561" s="192" t="s">
        <v>961</v>
      </c>
      <c r="G561" s="193" t="s">
        <v>637</v>
      </c>
      <c r="H561" s="194">
        <v>4</v>
      </c>
      <c r="I561" s="195"/>
      <c r="J561" s="196">
        <f>ROUND(I561*H561,0)</f>
        <v>0</v>
      </c>
      <c r="K561" s="192" t="s">
        <v>1</v>
      </c>
      <c r="L561" s="38"/>
      <c r="M561" s="197" t="s">
        <v>1</v>
      </c>
      <c r="N561" s="198" t="s">
        <v>43</v>
      </c>
      <c r="O561" s="70"/>
      <c r="P561" s="199">
        <f>O561*H561</f>
        <v>0</v>
      </c>
      <c r="Q561" s="199">
        <v>0</v>
      </c>
      <c r="R561" s="199">
        <f>Q561*H561</f>
        <v>0</v>
      </c>
      <c r="S561" s="199">
        <v>0</v>
      </c>
      <c r="T561" s="200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201" t="s">
        <v>238</v>
      </c>
      <c r="AT561" s="201" t="s">
        <v>156</v>
      </c>
      <c r="AU561" s="201" t="s">
        <v>87</v>
      </c>
      <c r="AY561" s="16" t="s">
        <v>154</v>
      </c>
      <c r="BE561" s="202">
        <f>IF(N561="základní",J561,0)</f>
        <v>0</v>
      </c>
      <c r="BF561" s="202">
        <f>IF(N561="snížená",J561,0)</f>
        <v>0</v>
      </c>
      <c r="BG561" s="202">
        <f>IF(N561="zákl. přenesená",J561,0)</f>
        <v>0</v>
      </c>
      <c r="BH561" s="202">
        <f>IF(N561="sníž. přenesená",J561,0)</f>
        <v>0</v>
      </c>
      <c r="BI561" s="202">
        <f>IF(N561="nulová",J561,0)</f>
        <v>0</v>
      </c>
      <c r="BJ561" s="16" t="s">
        <v>87</v>
      </c>
      <c r="BK561" s="202">
        <f>ROUND(I561*H561,0)</f>
        <v>0</v>
      </c>
      <c r="BL561" s="16" t="s">
        <v>238</v>
      </c>
      <c r="BM561" s="201" t="s">
        <v>962</v>
      </c>
    </row>
    <row r="562" spans="1:65" s="2" customFormat="1" ht="16.5" customHeight="1">
      <c r="A562" s="33"/>
      <c r="B562" s="34"/>
      <c r="C562" s="190" t="s">
        <v>951</v>
      </c>
      <c r="D562" s="190" t="s">
        <v>156</v>
      </c>
      <c r="E562" s="191" t="s">
        <v>964</v>
      </c>
      <c r="F562" s="192" t="s">
        <v>965</v>
      </c>
      <c r="G562" s="193" t="s">
        <v>176</v>
      </c>
      <c r="H562" s="194">
        <v>0.66400000000000003</v>
      </c>
      <c r="I562" s="195"/>
      <c r="J562" s="196">
        <f>ROUND(I562*H562,0)</f>
        <v>0</v>
      </c>
      <c r="K562" s="192" t="s">
        <v>160</v>
      </c>
      <c r="L562" s="38"/>
      <c r="M562" s="197" t="s">
        <v>1</v>
      </c>
      <c r="N562" s="198" t="s">
        <v>43</v>
      </c>
      <c r="O562" s="70"/>
      <c r="P562" s="199">
        <f>O562*H562</f>
        <v>0</v>
      </c>
      <c r="Q562" s="199">
        <v>0</v>
      </c>
      <c r="R562" s="199">
        <f>Q562*H562</f>
        <v>0</v>
      </c>
      <c r="S562" s="199">
        <v>0</v>
      </c>
      <c r="T562" s="200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201" t="s">
        <v>238</v>
      </c>
      <c r="AT562" s="201" t="s">
        <v>156</v>
      </c>
      <c r="AU562" s="201" t="s">
        <v>87</v>
      </c>
      <c r="AY562" s="16" t="s">
        <v>154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6" t="s">
        <v>87</v>
      </c>
      <c r="BK562" s="202">
        <f>ROUND(I562*H562,0)</f>
        <v>0</v>
      </c>
      <c r="BL562" s="16" t="s">
        <v>238</v>
      </c>
      <c r="BM562" s="201" t="s">
        <v>966</v>
      </c>
    </row>
    <row r="563" spans="1:65" s="12" customFormat="1" ht="22.9" customHeight="1">
      <c r="B563" s="174"/>
      <c r="C563" s="175"/>
      <c r="D563" s="176" t="s">
        <v>76</v>
      </c>
      <c r="E563" s="188" t="s">
        <v>967</v>
      </c>
      <c r="F563" s="188" t="s">
        <v>968</v>
      </c>
      <c r="G563" s="175"/>
      <c r="H563" s="175"/>
      <c r="I563" s="178"/>
      <c r="J563" s="189">
        <f>BK563</f>
        <v>0</v>
      </c>
      <c r="K563" s="175"/>
      <c r="L563" s="180"/>
      <c r="M563" s="181"/>
      <c r="N563" s="182"/>
      <c r="O563" s="182"/>
      <c r="P563" s="183">
        <f>SUM(P564:P565)</f>
        <v>0</v>
      </c>
      <c r="Q563" s="182"/>
      <c r="R563" s="183">
        <f>SUM(R564:R565)</f>
        <v>0</v>
      </c>
      <c r="S563" s="182"/>
      <c r="T563" s="184">
        <f>SUM(T564:T565)</f>
        <v>0</v>
      </c>
      <c r="AR563" s="185" t="s">
        <v>87</v>
      </c>
      <c r="AT563" s="186" t="s">
        <v>76</v>
      </c>
      <c r="AU563" s="186" t="s">
        <v>8</v>
      </c>
      <c r="AY563" s="185" t="s">
        <v>154</v>
      </c>
      <c r="BK563" s="187">
        <f>SUM(BK564:BK565)</f>
        <v>0</v>
      </c>
    </row>
    <row r="564" spans="1:65" s="2" customFormat="1" ht="16.5" customHeight="1">
      <c r="A564" s="33"/>
      <c r="B564" s="34"/>
      <c r="C564" s="190" t="s">
        <v>955</v>
      </c>
      <c r="D564" s="190" t="s">
        <v>156</v>
      </c>
      <c r="E564" s="191" t="s">
        <v>970</v>
      </c>
      <c r="F564" s="192" t="s">
        <v>971</v>
      </c>
      <c r="G564" s="193" t="s">
        <v>219</v>
      </c>
      <c r="H564" s="194">
        <v>2</v>
      </c>
      <c r="I564" s="195"/>
      <c r="J564" s="196">
        <f>ROUND(I564*H564,0)</f>
        <v>0</v>
      </c>
      <c r="K564" s="192" t="s">
        <v>1</v>
      </c>
      <c r="L564" s="38"/>
      <c r="M564" s="197" t="s">
        <v>1</v>
      </c>
      <c r="N564" s="198" t="s">
        <v>43</v>
      </c>
      <c r="O564" s="70"/>
      <c r="P564" s="199">
        <f>O564*H564</f>
        <v>0</v>
      </c>
      <c r="Q564" s="199">
        <v>0</v>
      </c>
      <c r="R564" s="199">
        <f>Q564*H564</f>
        <v>0</v>
      </c>
      <c r="S564" s="199">
        <v>0</v>
      </c>
      <c r="T564" s="200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201" t="s">
        <v>238</v>
      </c>
      <c r="AT564" s="201" t="s">
        <v>156</v>
      </c>
      <c r="AU564" s="201" t="s">
        <v>87</v>
      </c>
      <c r="AY564" s="16" t="s">
        <v>154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16" t="s">
        <v>87</v>
      </c>
      <c r="BK564" s="202">
        <f>ROUND(I564*H564,0)</f>
        <v>0</v>
      </c>
      <c r="BL564" s="16" t="s">
        <v>238</v>
      </c>
      <c r="BM564" s="201" t="s">
        <v>972</v>
      </c>
    </row>
    <row r="565" spans="1:65" s="2" customFormat="1" ht="16.5" customHeight="1">
      <c r="A565" s="33"/>
      <c r="B565" s="34"/>
      <c r="C565" s="190" t="s">
        <v>959</v>
      </c>
      <c r="D565" s="190" t="s">
        <v>156</v>
      </c>
      <c r="E565" s="191" t="s">
        <v>974</v>
      </c>
      <c r="F565" s="192" t="s">
        <v>975</v>
      </c>
      <c r="G565" s="193" t="s">
        <v>976</v>
      </c>
      <c r="H565" s="235"/>
      <c r="I565" s="195"/>
      <c r="J565" s="196">
        <f>ROUND(I565*H565,0)</f>
        <v>0</v>
      </c>
      <c r="K565" s="192" t="s">
        <v>160</v>
      </c>
      <c r="L565" s="38"/>
      <c r="M565" s="197" t="s">
        <v>1</v>
      </c>
      <c r="N565" s="198" t="s">
        <v>43</v>
      </c>
      <c r="O565" s="70"/>
      <c r="P565" s="199">
        <f>O565*H565</f>
        <v>0</v>
      </c>
      <c r="Q565" s="199">
        <v>0</v>
      </c>
      <c r="R565" s="199">
        <f>Q565*H565</f>
        <v>0</v>
      </c>
      <c r="S565" s="199">
        <v>0</v>
      </c>
      <c r="T565" s="200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201" t="s">
        <v>238</v>
      </c>
      <c r="AT565" s="201" t="s">
        <v>156</v>
      </c>
      <c r="AU565" s="201" t="s">
        <v>87</v>
      </c>
      <c r="AY565" s="16" t="s">
        <v>154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16" t="s">
        <v>87</v>
      </c>
      <c r="BK565" s="202">
        <f>ROUND(I565*H565,0)</f>
        <v>0</v>
      </c>
      <c r="BL565" s="16" t="s">
        <v>238</v>
      </c>
      <c r="BM565" s="201" t="s">
        <v>977</v>
      </c>
    </row>
    <row r="566" spans="1:65" s="12" customFormat="1" ht="22.9" customHeight="1">
      <c r="B566" s="174"/>
      <c r="C566" s="175"/>
      <c r="D566" s="176" t="s">
        <v>76</v>
      </c>
      <c r="E566" s="188" t="s">
        <v>978</v>
      </c>
      <c r="F566" s="188" t="s">
        <v>979</v>
      </c>
      <c r="G566" s="175"/>
      <c r="H566" s="175"/>
      <c r="I566" s="178"/>
      <c r="J566" s="189">
        <f>BK566</f>
        <v>0</v>
      </c>
      <c r="K566" s="175"/>
      <c r="L566" s="180"/>
      <c r="M566" s="181"/>
      <c r="N566" s="182"/>
      <c r="O566" s="182"/>
      <c r="P566" s="183">
        <f>SUM(P567:P599)</f>
        <v>0</v>
      </c>
      <c r="Q566" s="182"/>
      <c r="R566" s="183">
        <f>SUM(R567:R599)</f>
        <v>2.2313629999999995</v>
      </c>
      <c r="S566" s="182"/>
      <c r="T566" s="184">
        <f>SUM(T567:T599)</f>
        <v>7.2000000000000008E-2</v>
      </c>
      <c r="AR566" s="185" t="s">
        <v>87</v>
      </c>
      <c r="AT566" s="186" t="s">
        <v>76</v>
      </c>
      <c r="AU566" s="186" t="s">
        <v>8</v>
      </c>
      <c r="AY566" s="185" t="s">
        <v>154</v>
      </c>
      <c r="BK566" s="187">
        <f>SUM(BK567:BK599)</f>
        <v>0</v>
      </c>
    </row>
    <row r="567" spans="1:65" s="2" customFormat="1" ht="16.5" customHeight="1">
      <c r="A567" s="33"/>
      <c r="B567" s="34"/>
      <c r="C567" s="190" t="s">
        <v>963</v>
      </c>
      <c r="D567" s="190" t="s">
        <v>156</v>
      </c>
      <c r="E567" s="191" t="s">
        <v>981</v>
      </c>
      <c r="F567" s="192" t="s">
        <v>982</v>
      </c>
      <c r="G567" s="193" t="s">
        <v>224</v>
      </c>
      <c r="H567" s="194">
        <v>55.2</v>
      </c>
      <c r="I567" s="195"/>
      <c r="J567" s="196">
        <f>ROUND(I567*H567,0)</f>
        <v>0</v>
      </c>
      <c r="K567" s="192" t="s">
        <v>160</v>
      </c>
      <c r="L567" s="38"/>
      <c r="M567" s="197" t="s">
        <v>1</v>
      </c>
      <c r="N567" s="198" t="s">
        <v>43</v>
      </c>
      <c r="O567" s="70"/>
      <c r="P567" s="199">
        <f>O567*H567</f>
        <v>0</v>
      </c>
      <c r="Q567" s="199">
        <v>6.0000000000000002E-5</v>
      </c>
      <c r="R567" s="199">
        <f>Q567*H567</f>
        <v>3.3120000000000003E-3</v>
      </c>
      <c r="S567" s="199">
        <v>0</v>
      </c>
      <c r="T567" s="200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201" t="s">
        <v>161</v>
      </c>
      <c r="AT567" s="201" t="s">
        <v>156</v>
      </c>
      <c r="AU567" s="201" t="s">
        <v>87</v>
      </c>
      <c r="AY567" s="16" t="s">
        <v>154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16" t="s">
        <v>87</v>
      </c>
      <c r="BK567" s="202">
        <f>ROUND(I567*H567,0)</f>
        <v>0</v>
      </c>
      <c r="BL567" s="16" t="s">
        <v>161</v>
      </c>
      <c r="BM567" s="201" t="s">
        <v>983</v>
      </c>
    </row>
    <row r="568" spans="1:65" s="13" customFormat="1" ht="11.25">
      <c r="B568" s="203"/>
      <c r="C568" s="204"/>
      <c r="D568" s="205" t="s">
        <v>163</v>
      </c>
      <c r="E568" s="206" t="s">
        <v>1</v>
      </c>
      <c r="F568" s="207" t="s">
        <v>984</v>
      </c>
      <c r="G568" s="204"/>
      <c r="H568" s="208">
        <v>55.2</v>
      </c>
      <c r="I568" s="209"/>
      <c r="J568" s="204"/>
      <c r="K568" s="204"/>
      <c r="L568" s="210"/>
      <c r="M568" s="211"/>
      <c r="N568" s="212"/>
      <c r="O568" s="212"/>
      <c r="P568" s="212"/>
      <c r="Q568" s="212"/>
      <c r="R568" s="212"/>
      <c r="S568" s="212"/>
      <c r="T568" s="213"/>
      <c r="AT568" s="214" t="s">
        <v>163</v>
      </c>
      <c r="AU568" s="214" t="s">
        <v>87</v>
      </c>
      <c r="AV568" s="13" t="s">
        <v>87</v>
      </c>
      <c r="AW568" s="13" t="s">
        <v>33</v>
      </c>
      <c r="AX568" s="13" t="s">
        <v>77</v>
      </c>
      <c r="AY568" s="214" t="s">
        <v>154</v>
      </c>
    </row>
    <row r="569" spans="1:65" s="2" customFormat="1" ht="16.5" customHeight="1">
      <c r="A569" s="33"/>
      <c r="B569" s="34"/>
      <c r="C569" s="215" t="s">
        <v>969</v>
      </c>
      <c r="D569" s="215" t="s">
        <v>270</v>
      </c>
      <c r="E569" s="216" t="s">
        <v>986</v>
      </c>
      <c r="F569" s="217" t="s">
        <v>987</v>
      </c>
      <c r="G569" s="218" t="s">
        <v>988</v>
      </c>
      <c r="H569" s="219">
        <v>1169.566</v>
      </c>
      <c r="I569" s="220"/>
      <c r="J569" s="221">
        <f>ROUND(I569*H569,0)</f>
        <v>0</v>
      </c>
      <c r="K569" s="217" t="s">
        <v>1</v>
      </c>
      <c r="L569" s="222"/>
      <c r="M569" s="223" t="s">
        <v>1</v>
      </c>
      <c r="N569" s="224" t="s">
        <v>43</v>
      </c>
      <c r="O569" s="70"/>
      <c r="P569" s="199">
        <f>O569*H569</f>
        <v>0</v>
      </c>
      <c r="Q569" s="199">
        <v>1E-3</v>
      </c>
      <c r="R569" s="199">
        <f>Q569*H569</f>
        <v>1.1695660000000001</v>
      </c>
      <c r="S569" s="199">
        <v>0</v>
      </c>
      <c r="T569" s="200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201" t="s">
        <v>195</v>
      </c>
      <c r="AT569" s="201" t="s">
        <v>270</v>
      </c>
      <c r="AU569" s="201" t="s">
        <v>87</v>
      </c>
      <c r="AY569" s="16" t="s">
        <v>154</v>
      </c>
      <c r="BE569" s="202">
        <f>IF(N569="základní",J569,0)</f>
        <v>0</v>
      </c>
      <c r="BF569" s="202">
        <f>IF(N569="snížená",J569,0)</f>
        <v>0</v>
      </c>
      <c r="BG569" s="202">
        <f>IF(N569="zákl. přenesená",J569,0)</f>
        <v>0</v>
      </c>
      <c r="BH569" s="202">
        <f>IF(N569="sníž. přenesená",J569,0)</f>
        <v>0</v>
      </c>
      <c r="BI569" s="202">
        <f>IF(N569="nulová",J569,0)</f>
        <v>0</v>
      </c>
      <c r="BJ569" s="16" t="s">
        <v>87</v>
      </c>
      <c r="BK569" s="202">
        <f>ROUND(I569*H569,0)</f>
        <v>0</v>
      </c>
      <c r="BL569" s="16" t="s">
        <v>161</v>
      </c>
      <c r="BM569" s="201" t="s">
        <v>989</v>
      </c>
    </row>
    <row r="570" spans="1:65" s="13" customFormat="1" ht="11.25">
      <c r="B570" s="203"/>
      <c r="C570" s="204"/>
      <c r="D570" s="205" t="s">
        <v>163</v>
      </c>
      <c r="E570" s="206" t="s">
        <v>1</v>
      </c>
      <c r="F570" s="207" t="s">
        <v>990</v>
      </c>
      <c r="G570" s="204"/>
      <c r="H570" s="208">
        <v>198.83</v>
      </c>
      <c r="I570" s="209"/>
      <c r="J570" s="204"/>
      <c r="K570" s="204"/>
      <c r="L570" s="210"/>
      <c r="M570" s="211"/>
      <c r="N570" s="212"/>
      <c r="O570" s="212"/>
      <c r="P570" s="212"/>
      <c r="Q570" s="212"/>
      <c r="R570" s="212"/>
      <c r="S570" s="212"/>
      <c r="T570" s="213"/>
      <c r="AT570" s="214" t="s">
        <v>163</v>
      </c>
      <c r="AU570" s="214" t="s">
        <v>87</v>
      </c>
      <c r="AV570" s="13" t="s">
        <v>87</v>
      </c>
      <c r="AW570" s="13" t="s">
        <v>33</v>
      </c>
      <c r="AX570" s="13" t="s">
        <v>77</v>
      </c>
      <c r="AY570" s="214" t="s">
        <v>154</v>
      </c>
    </row>
    <row r="571" spans="1:65" s="13" customFormat="1" ht="11.25">
      <c r="B571" s="203"/>
      <c r="C571" s="204"/>
      <c r="D571" s="205" t="s">
        <v>163</v>
      </c>
      <c r="E571" s="206" t="s">
        <v>1</v>
      </c>
      <c r="F571" s="207" t="s">
        <v>991</v>
      </c>
      <c r="G571" s="204"/>
      <c r="H571" s="208">
        <v>471.08199999999999</v>
      </c>
      <c r="I571" s="209"/>
      <c r="J571" s="204"/>
      <c r="K571" s="204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163</v>
      </c>
      <c r="AU571" s="214" t="s">
        <v>87</v>
      </c>
      <c r="AV571" s="13" t="s">
        <v>87</v>
      </c>
      <c r="AW571" s="13" t="s">
        <v>33</v>
      </c>
      <c r="AX571" s="13" t="s">
        <v>77</v>
      </c>
      <c r="AY571" s="214" t="s">
        <v>154</v>
      </c>
    </row>
    <row r="572" spans="1:65" s="13" customFormat="1" ht="11.25">
      <c r="B572" s="203"/>
      <c r="C572" s="204"/>
      <c r="D572" s="205" t="s">
        <v>163</v>
      </c>
      <c r="E572" s="206" t="s">
        <v>1</v>
      </c>
      <c r="F572" s="207" t="s">
        <v>992</v>
      </c>
      <c r="G572" s="204"/>
      <c r="H572" s="208">
        <v>6.8719999999999999</v>
      </c>
      <c r="I572" s="209"/>
      <c r="J572" s="204"/>
      <c r="K572" s="204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163</v>
      </c>
      <c r="AU572" s="214" t="s">
        <v>87</v>
      </c>
      <c r="AV572" s="13" t="s">
        <v>87</v>
      </c>
      <c r="AW572" s="13" t="s">
        <v>33</v>
      </c>
      <c r="AX572" s="13" t="s">
        <v>77</v>
      </c>
      <c r="AY572" s="214" t="s">
        <v>154</v>
      </c>
    </row>
    <row r="573" spans="1:65" s="13" customFormat="1" ht="11.25">
      <c r="B573" s="203"/>
      <c r="C573" s="204"/>
      <c r="D573" s="205" t="s">
        <v>163</v>
      </c>
      <c r="E573" s="206" t="s">
        <v>1</v>
      </c>
      <c r="F573" s="207" t="s">
        <v>993</v>
      </c>
      <c r="G573" s="204"/>
      <c r="H573" s="208">
        <v>386.45800000000003</v>
      </c>
      <c r="I573" s="209"/>
      <c r="J573" s="204"/>
      <c r="K573" s="204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163</v>
      </c>
      <c r="AU573" s="214" t="s">
        <v>87</v>
      </c>
      <c r="AV573" s="13" t="s">
        <v>87</v>
      </c>
      <c r="AW573" s="13" t="s">
        <v>33</v>
      </c>
      <c r="AX573" s="13" t="s">
        <v>77</v>
      </c>
      <c r="AY573" s="214" t="s">
        <v>154</v>
      </c>
    </row>
    <row r="574" spans="1:65" s="13" customFormat="1" ht="11.25">
      <c r="B574" s="203"/>
      <c r="C574" s="204"/>
      <c r="D574" s="205" t="s">
        <v>163</v>
      </c>
      <c r="E574" s="206" t="s">
        <v>1</v>
      </c>
      <c r="F574" s="207" t="s">
        <v>1390</v>
      </c>
      <c r="G574" s="204"/>
      <c r="H574" s="208">
        <v>106.324</v>
      </c>
      <c r="I574" s="209"/>
      <c r="J574" s="204"/>
      <c r="K574" s="204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163</v>
      </c>
      <c r="AU574" s="214" t="s">
        <v>87</v>
      </c>
      <c r="AV574" s="13" t="s">
        <v>87</v>
      </c>
      <c r="AW574" s="13" t="s">
        <v>33</v>
      </c>
      <c r="AX574" s="13" t="s">
        <v>77</v>
      </c>
      <c r="AY574" s="214" t="s">
        <v>154</v>
      </c>
    </row>
    <row r="575" spans="1:65" s="2" customFormat="1" ht="16.5" customHeight="1">
      <c r="A575" s="33"/>
      <c r="B575" s="34"/>
      <c r="C575" s="190" t="s">
        <v>973</v>
      </c>
      <c r="D575" s="190" t="s">
        <v>156</v>
      </c>
      <c r="E575" s="191" t="s">
        <v>996</v>
      </c>
      <c r="F575" s="192" t="s">
        <v>997</v>
      </c>
      <c r="G575" s="193" t="s">
        <v>219</v>
      </c>
      <c r="H575" s="194">
        <v>4</v>
      </c>
      <c r="I575" s="195"/>
      <c r="J575" s="196">
        <f>ROUND(I575*H575,0)</f>
        <v>0</v>
      </c>
      <c r="K575" s="192" t="s">
        <v>160</v>
      </c>
      <c r="L575" s="38"/>
      <c r="M575" s="197" t="s">
        <v>1</v>
      </c>
      <c r="N575" s="198" t="s">
        <v>43</v>
      </c>
      <c r="O575" s="70"/>
      <c r="P575" s="199">
        <f>O575*H575</f>
        <v>0</v>
      </c>
      <c r="Q575" s="199">
        <v>0</v>
      </c>
      <c r="R575" s="199">
        <f>Q575*H575</f>
        <v>0</v>
      </c>
      <c r="S575" s="199">
        <v>0</v>
      </c>
      <c r="T575" s="200">
        <f>S575*H575</f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201" t="s">
        <v>238</v>
      </c>
      <c r="AT575" s="201" t="s">
        <v>156</v>
      </c>
      <c r="AU575" s="201" t="s">
        <v>87</v>
      </c>
      <c r="AY575" s="16" t="s">
        <v>154</v>
      </c>
      <c r="BE575" s="202">
        <f>IF(N575="základní",J575,0)</f>
        <v>0</v>
      </c>
      <c r="BF575" s="202">
        <f>IF(N575="snížená",J575,0)</f>
        <v>0</v>
      </c>
      <c r="BG575" s="202">
        <f>IF(N575="zákl. přenesená",J575,0)</f>
        <v>0</v>
      </c>
      <c r="BH575" s="202">
        <f>IF(N575="sníž. přenesená",J575,0)</f>
        <v>0</v>
      </c>
      <c r="BI575" s="202">
        <f>IF(N575="nulová",J575,0)</f>
        <v>0</v>
      </c>
      <c r="BJ575" s="16" t="s">
        <v>87</v>
      </c>
      <c r="BK575" s="202">
        <f>ROUND(I575*H575,0)</f>
        <v>0</v>
      </c>
      <c r="BL575" s="16" t="s">
        <v>238</v>
      </c>
      <c r="BM575" s="201" t="s">
        <v>998</v>
      </c>
    </row>
    <row r="576" spans="1:65" s="13" customFormat="1" ht="11.25">
      <c r="B576" s="203"/>
      <c r="C576" s="204"/>
      <c r="D576" s="205" t="s">
        <v>163</v>
      </c>
      <c r="E576" s="206" t="s">
        <v>1</v>
      </c>
      <c r="F576" s="207" t="s">
        <v>999</v>
      </c>
      <c r="G576" s="204"/>
      <c r="H576" s="208">
        <v>4</v>
      </c>
      <c r="I576" s="209"/>
      <c r="J576" s="204"/>
      <c r="K576" s="204"/>
      <c r="L576" s="210"/>
      <c r="M576" s="211"/>
      <c r="N576" s="212"/>
      <c r="O576" s="212"/>
      <c r="P576" s="212"/>
      <c r="Q576" s="212"/>
      <c r="R576" s="212"/>
      <c r="S576" s="212"/>
      <c r="T576" s="213"/>
      <c r="AT576" s="214" t="s">
        <v>163</v>
      </c>
      <c r="AU576" s="214" t="s">
        <v>87</v>
      </c>
      <c r="AV576" s="13" t="s">
        <v>87</v>
      </c>
      <c r="AW576" s="13" t="s">
        <v>33</v>
      </c>
      <c r="AX576" s="13" t="s">
        <v>77</v>
      </c>
      <c r="AY576" s="214" t="s">
        <v>154</v>
      </c>
    </row>
    <row r="577" spans="1:65" s="2" customFormat="1" ht="16.5" customHeight="1">
      <c r="A577" s="33"/>
      <c r="B577" s="34"/>
      <c r="C577" s="215" t="s">
        <v>980</v>
      </c>
      <c r="D577" s="215" t="s">
        <v>270</v>
      </c>
      <c r="E577" s="216" t="s">
        <v>1001</v>
      </c>
      <c r="F577" s="217" t="s">
        <v>1002</v>
      </c>
      <c r="G577" s="218" t="s">
        <v>219</v>
      </c>
      <c r="H577" s="219">
        <v>4</v>
      </c>
      <c r="I577" s="220"/>
      <c r="J577" s="221">
        <f>ROUND(I577*H577,0)</f>
        <v>0</v>
      </c>
      <c r="K577" s="217" t="s">
        <v>160</v>
      </c>
      <c r="L577" s="222"/>
      <c r="M577" s="223" t="s">
        <v>1</v>
      </c>
      <c r="N577" s="224" t="s">
        <v>43</v>
      </c>
      <c r="O577" s="70"/>
      <c r="P577" s="199">
        <f>O577*H577</f>
        <v>0</v>
      </c>
      <c r="Q577" s="199">
        <v>1.8200000000000001E-2</v>
      </c>
      <c r="R577" s="199">
        <f>Q577*H577</f>
        <v>7.2800000000000004E-2</v>
      </c>
      <c r="S577" s="199">
        <v>0</v>
      </c>
      <c r="T577" s="200">
        <f>S577*H577</f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201" t="s">
        <v>324</v>
      </c>
      <c r="AT577" s="201" t="s">
        <v>270</v>
      </c>
      <c r="AU577" s="201" t="s">
        <v>87</v>
      </c>
      <c r="AY577" s="16" t="s">
        <v>154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16" t="s">
        <v>87</v>
      </c>
      <c r="BK577" s="202">
        <f>ROUND(I577*H577,0)</f>
        <v>0</v>
      </c>
      <c r="BL577" s="16" t="s">
        <v>238</v>
      </c>
      <c r="BM577" s="201" t="s">
        <v>1003</v>
      </c>
    </row>
    <row r="578" spans="1:65" s="2" customFormat="1" ht="16.5" customHeight="1">
      <c r="A578" s="33"/>
      <c r="B578" s="34"/>
      <c r="C578" s="190" t="s">
        <v>985</v>
      </c>
      <c r="D578" s="190" t="s">
        <v>156</v>
      </c>
      <c r="E578" s="191" t="s">
        <v>1005</v>
      </c>
      <c r="F578" s="192" t="s">
        <v>1006</v>
      </c>
      <c r="G578" s="193" t="s">
        <v>219</v>
      </c>
      <c r="H578" s="194">
        <v>24</v>
      </c>
      <c r="I578" s="195"/>
      <c r="J578" s="196">
        <f>ROUND(I578*H578,0)</f>
        <v>0</v>
      </c>
      <c r="K578" s="192" t="s">
        <v>160</v>
      </c>
      <c r="L578" s="38"/>
      <c r="M578" s="197" t="s">
        <v>1</v>
      </c>
      <c r="N578" s="198" t="s">
        <v>43</v>
      </c>
      <c r="O578" s="70"/>
      <c r="P578" s="199">
        <f>O578*H578</f>
        <v>0</v>
      </c>
      <c r="Q578" s="199">
        <v>0</v>
      </c>
      <c r="R578" s="199">
        <f>Q578*H578</f>
        <v>0</v>
      </c>
      <c r="S578" s="199">
        <v>3.0000000000000001E-3</v>
      </c>
      <c r="T578" s="200">
        <f>S578*H578</f>
        <v>7.2000000000000008E-2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201" t="s">
        <v>238</v>
      </c>
      <c r="AT578" s="201" t="s">
        <v>156</v>
      </c>
      <c r="AU578" s="201" t="s">
        <v>87</v>
      </c>
      <c r="AY578" s="16" t="s">
        <v>154</v>
      </c>
      <c r="BE578" s="202">
        <f>IF(N578="základní",J578,0)</f>
        <v>0</v>
      </c>
      <c r="BF578" s="202">
        <f>IF(N578="snížená",J578,0)</f>
        <v>0</v>
      </c>
      <c r="BG578" s="202">
        <f>IF(N578="zákl. přenesená",J578,0)</f>
        <v>0</v>
      </c>
      <c r="BH578" s="202">
        <f>IF(N578="sníž. přenesená",J578,0)</f>
        <v>0</v>
      </c>
      <c r="BI578" s="202">
        <f>IF(N578="nulová",J578,0)</f>
        <v>0</v>
      </c>
      <c r="BJ578" s="16" t="s">
        <v>87</v>
      </c>
      <c r="BK578" s="202">
        <f>ROUND(I578*H578,0)</f>
        <v>0</v>
      </c>
      <c r="BL578" s="16" t="s">
        <v>238</v>
      </c>
      <c r="BM578" s="201" t="s">
        <v>1007</v>
      </c>
    </row>
    <row r="579" spans="1:65" s="2" customFormat="1" ht="16.5" customHeight="1">
      <c r="A579" s="33"/>
      <c r="B579" s="34"/>
      <c r="C579" s="190" t="s">
        <v>995</v>
      </c>
      <c r="D579" s="190" t="s">
        <v>156</v>
      </c>
      <c r="E579" s="191" t="s">
        <v>1009</v>
      </c>
      <c r="F579" s="192" t="s">
        <v>1010</v>
      </c>
      <c r="G579" s="193" t="s">
        <v>988</v>
      </c>
      <c r="H579" s="194">
        <v>67.456000000000003</v>
      </c>
      <c r="I579" s="195"/>
      <c r="J579" s="196">
        <f>ROUND(I579*H579,0)</f>
        <v>0</v>
      </c>
      <c r="K579" s="192" t="s">
        <v>1</v>
      </c>
      <c r="L579" s="38"/>
      <c r="M579" s="197" t="s">
        <v>1</v>
      </c>
      <c r="N579" s="198" t="s">
        <v>43</v>
      </c>
      <c r="O579" s="70"/>
      <c r="P579" s="199">
        <f>O579*H579</f>
        <v>0</v>
      </c>
      <c r="Q579" s="199">
        <v>1E-3</v>
      </c>
      <c r="R579" s="199">
        <f>Q579*H579</f>
        <v>6.7456000000000002E-2</v>
      </c>
      <c r="S579" s="199">
        <v>0</v>
      </c>
      <c r="T579" s="200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201" t="s">
        <v>238</v>
      </c>
      <c r="AT579" s="201" t="s">
        <v>156</v>
      </c>
      <c r="AU579" s="201" t="s">
        <v>87</v>
      </c>
      <c r="AY579" s="16" t="s">
        <v>154</v>
      </c>
      <c r="BE579" s="202">
        <f>IF(N579="základní",J579,0)</f>
        <v>0</v>
      </c>
      <c r="BF579" s="202">
        <f>IF(N579="snížená",J579,0)</f>
        <v>0</v>
      </c>
      <c r="BG579" s="202">
        <f>IF(N579="zákl. přenesená",J579,0)</f>
        <v>0</v>
      </c>
      <c r="BH579" s="202">
        <f>IF(N579="sníž. přenesená",J579,0)</f>
        <v>0</v>
      </c>
      <c r="BI579" s="202">
        <f>IF(N579="nulová",J579,0)</f>
        <v>0</v>
      </c>
      <c r="BJ579" s="16" t="s">
        <v>87</v>
      </c>
      <c r="BK579" s="202">
        <f>ROUND(I579*H579,0)</f>
        <v>0</v>
      </c>
      <c r="BL579" s="16" t="s">
        <v>238</v>
      </c>
      <c r="BM579" s="201" t="s">
        <v>1011</v>
      </c>
    </row>
    <row r="580" spans="1:65" s="13" customFormat="1" ht="11.25">
      <c r="B580" s="203"/>
      <c r="C580" s="204"/>
      <c r="D580" s="205" t="s">
        <v>163</v>
      </c>
      <c r="E580" s="206" t="s">
        <v>1</v>
      </c>
      <c r="F580" s="207" t="s">
        <v>1012</v>
      </c>
      <c r="G580" s="204"/>
      <c r="H580" s="208">
        <v>28.850999999999999</v>
      </c>
      <c r="I580" s="209"/>
      <c r="J580" s="204"/>
      <c r="K580" s="204"/>
      <c r="L580" s="210"/>
      <c r="M580" s="211"/>
      <c r="N580" s="212"/>
      <c r="O580" s="212"/>
      <c r="P580" s="212"/>
      <c r="Q580" s="212"/>
      <c r="R580" s="212"/>
      <c r="S580" s="212"/>
      <c r="T580" s="213"/>
      <c r="AT580" s="214" t="s">
        <v>163</v>
      </c>
      <c r="AU580" s="214" t="s">
        <v>87</v>
      </c>
      <c r="AV580" s="13" t="s">
        <v>87</v>
      </c>
      <c r="AW580" s="13" t="s">
        <v>33</v>
      </c>
      <c r="AX580" s="13" t="s">
        <v>77</v>
      </c>
      <c r="AY580" s="214" t="s">
        <v>154</v>
      </c>
    </row>
    <row r="581" spans="1:65" s="13" customFormat="1" ht="11.25">
      <c r="B581" s="203"/>
      <c r="C581" s="204"/>
      <c r="D581" s="205" t="s">
        <v>163</v>
      </c>
      <c r="E581" s="206" t="s">
        <v>1</v>
      </c>
      <c r="F581" s="207" t="s">
        <v>1013</v>
      </c>
      <c r="G581" s="204"/>
      <c r="H581" s="208">
        <v>38.604999999999997</v>
      </c>
      <c r="I581" s="209"/>
      <c r="J581" s="204"/>
      <c r="K581" s="204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163</v>
      </c>
      <c r="AU581" s="214" t="s">
        <v>87</v>
      </c>
      <c r="AV581" s="13" t="s">
        <v>87</v>
      </c>
      <c r="AW581" s="13" t="s">
        <v>33</v>
      </c>
      <c r="AX581" s="13" t="s">
        <v>77</v>
      </c>
      <c r="AY581" s="214" t="s">
        <v>154</v>
      </c>
    </row>
    <row r="582" spans="1:65" s="2" customFormat="1" ht="24">
      <c r="A582" s="33"/>
      <c r="B582" s="34"/>
      <c r="C582" s="190" t="s">
        <v>1000</v>
      </c>
      <c r="D582" s="190" t="s">
        <v>156</v>
      </c>
      <c r="E582" s="191" t="s">
        <v>1015</v>
      </c>
      <c r="F582" s="192" t="s">
        <v>1016</v>
      </c>
      <c r="G582" s="193" t="s">
        <v>198</v>
      </c>
      <c r="H582" s="194">
        <v>48.96</v>
      </c>
      <c r="I582" s="195"/>
      <c r="J582" s="196">
        <f>ROUND(I582*H582,0)</f>
        <v>0</v>
      </c>
      <c r="K582" s="192" t="s">
        <v>1</v>
      </c>
      <c r="L582" s="38"/>
      <c r="M582" s="197" t="s">
        <v>1</v>
      </c>
      <c r="N582" s="198" t="s">
        <v>43</v>
      </c>
      <c r="O582" s="70"/>
      <c r="P582" s="199">
        <f>O582*H582</f>
        <v>0</v>
      </c>
      <c r="Q582" s="199">
        <v>1E-3</v>
      </c>
      <c r="R582" s="199">
        <f>Q582*H582</f>
        <v>4.8960000000000004E-2</v>
      </c>
      <c r="S582" s="199">
        <v>0</v>
      </c>
      <c r="T582" s="200">
        <f>S582*H582</f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201" t="s">
        <v>238</v>
      </c>
      <c r="AT582" s="201" t="s">
        <v>156</v>
      </c>
      <c r="AU582" s="201" t="s">
        <v>87</v>
      </c>
      <c r="AY582" s="16" t="s">
        <v>154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16" t="s">
        <v>87</v>
      </c>
      <c r="BK582" s="202">
        <f>ROUND(I582*H582,0)</f>
        <v>0</v>
      </c>
      <c r="BL582" s="16" t="s">
        <v>238</v>
      </c>
      <c r="BM582" s="201" t="s">
        <v>1017</v>
      </c>
    </row>
    <row r="583" spans="1:65" s="13" customFormat="1" ht="11.25">
      <c r="B583" s="203"/>
      <c r="C583" s="204"/>
      <c r="D583" s="205" t="s">
        <v>163</v>
      </c>
      <c r="E583" s="206" t="s">
        <v>1</v>
      </c>
      <c r="F583" s="207" t="s">
        <v>1018</v>
      </c>
      <c r="G583" s="204"/>
      <c r="H583" s="208">
        <v>48.96</v>
      </c>
      <c r="I583" s="209"/>
      <c r="J583" s="204"/>
      <c r="K583" s="204"/>
      <c r="L583" s="210"/>
      <c r="M583" s="211"/>
      <c r="N583" s="212"/>
      <c r="O583" s="212"/>
      <c r="P583" s="212"/>
      <c r="Q583" s="212"/>
      <c r="R583" s="212"/>
      <c r="S583" s="212"/>
      <c r="T583" s="213"/>
      <c r="AT583" s="214" t="s">
        <v>163</v>
      </c>
      <c r="AU583" s="214" t="s">
        <v>87</v>
      </c>
      <c r="AV583" s="13" t="s">
        <v>87</v>
      </c>
      <c r="AW583" s="13" t="s">
        <v>33</v>
      </c>
      <c r="AX583" s="13" t="s">
        <v>77</v>
      </c>
      <c r="AY583" s="214" t="s">
        <v>154</v>
      </c>
    </row>
    <row r="584" spans="1:65" s="2" customFormat="1" ht="21.75" customHeight="1">
      <c r="A584" s="33"/>
      <c r="B584" s="34"/>
      <c r="C584" s="190" t="s">
        <v>1004</v>
      </c>
      <c r="D584" s="190" t="s">
        <v>156</v>
      </c>
      <c r="E584" s="191" t="s">
        <v>1020</v>
      </c>
      <c r="F584" s="192" t="s">
        <v>1021</v>
      </c>
      <c r="G584" s="193" t="s">
        <v>988</v>
      </c>
      <c r="H584" s="194">
        <v>838.26900000000001</v>
      </c>
      <c r="I584" s="195"/>
      <c r="J584" s="196">
        <f>ROUND(I584*H584,0)</f>
        <v>0</v>
      </c>
      <c r="K584" s="192" t="s">
        <v>1</v>
      </c>
      <c r="L584" s="38"/>
      <c r="M584" s="197" t="s">
        <v>1</v>
      </c>
      <c r="N584" s="198" t="s">
        <v>43</v>
      </c>
      <c r="O584" s="70"/>
      <c r="P584" s="199">
        <f>O584*H584</f>
        <v>0</v>
      </c>
      <c r="Q584" s="199">
        <v>1E-3</v>
      </c>
      <c r="R584" s="199">
        <f>Q584*H584</f>
        <v>0.83826900000000004</v>
      </c>
      <c r="S584" s="199">
        <v>0</v>
      </c>
      <c r="T584" s="200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201" t="s">
        <v>238</v>
      </c>
      <c r="AT584" s="201" t="s">
        <v>156</v>
      </c>
      <c r="AU584" s="201" t="s">
        <v>87</v>
      </c>
      <c r="AY584" s="16" t="s">
        <v>154</v>
      </c>
      <c r="BE584" s="202">
        <f>IF(N584="základní",J584,0)</f>
        <v>0</v>
      </c>
      <c r="BF584" s="202">
        <f>IF(N584="snížená",J584,0)</f>
        <v>0</v>
      </c>
      <c r="BG584" s="202">
        <f>IF(N584="zákl. přenesená",J584,0)</f>
        <v>0</v>
      </c>
      <c r="BH584" s="202">
        <f>IF(N584="sníž. přenesená",J584,0)</f>
        <v>0</v>
      </c>
      <c r="BI584" s="202">
        <f>IF(N584="nulová",J584,0)</f>
        <v>0</v>
      </c>
      <c r="BJ584" s="16" t="s">
        <v>87</v>
      </c>
      <c r="BK584" s="202">
        <f>ROUND(I584*H584,0)</f>
        <v>0</v>
      </c>
      <c r="BL584" s="16" t="s">
        <v>238</v>
      </c>
      <c r="BM584" s="201" t="s">
        <v>1022</v>
      </c>
    </row>
    <row r="585" spans="1:65" s="13" customFormat="1" ht="11.25">
      <c r="B585" s="203"/>
      <c r="C585" s="204"/>
      <c r="D585" s="205" t="s">
        <v>163</v>
      </c>
      <c r="E585" s="206" t="s">
        <v>1</v>
      </c>
      <c r="F585" s="207" t="s">
        <v>1023</v>
      </c>
      <c r="G585" s="204"/>
      <c r="H585" s="208">
        <v>72.590999999999994</v>
      </c>
      <c r="I585" s="209"/>
      <c r="J585" s="204"/>
      <c r="K585" s="204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163</v>
      </c>
      <c r="AU585" s="214" t="s">
        <v>87</v>
      </c>
      <c r="AV585" s="13" t="s">
        <v>87</v>
      </c>
      <c r="AW585" s="13" t="s">
        <v>33</v>
      </c>
      <c r="AX585" s="13" t="s">
        <v>77</v>
      </c>
      <c r="AY585" s="214" t="s">
        <v>154</v>
      </c>
    </row>
    <row r="586" spans="1:65" s="13" customFormat="1" ht="11.25">
      <c r="B586" s="203"/>
      <c r="C586" s="204"/>
      <c r="D586" s="205" t="s">
        <v>163</v>
      </c>
      <c r="E586" s="206" t="s">
        <v>1</v>
      </c>
      <c r="F586" s="207" t="s">
        <v>1024</v>
      </c>
      <c r="G586" s="204"/>
      <c r="H586" s="208">
        <v>68.759</v>
      </c>
      <c r="I586" s="209"/>
      <c r="J586" s="204"/>
      <c r="K586" s="204"/>
      <c r="L586" s="210"/>
      <c r="M586" s="211"/>
      <c r="N586" s="212"/>
      <c r="O586" s="212"/>
      <c r="P586" s="212"/>
      <c r="Q586" s="212"/>
      <c r="R586" s="212"/>
      <c r="S586" s="212"/>
      <c r="T586" s="213"/>
      <c r="AT586" s="214" t="s">
        <v>163</v>
      </c>
      <c r="AU586" s="214" t="s">
        <v>87</v>
      </c>
      <c r="AV586" s="13" t="s">
        <v>87</v>
      </c>
      <c r="AW586" s="13" t="s">
        <v>33</v>
      </c>
      <c r="AX586" s="13" t="s">
        <v>77</v>
      </c>
      <c r="AY586" s="214" t="s">
        <v>154</v>
      </c>
    </row>
    <row r="587" spans="1:65" s="13" customFormat="1" ht="11.25">
      <c r="B587" s="203"/>
      <c r="C587" s="204"/>
      <c r="D587" s="205" t="s">
        <v>163</v>
      </c>
      <c r="E587" s="206" t="s">
        <v>1</v>
      </c>
      <c r="F587" s="207" t="s">
        <v>1025</v>
      </c>
      <c r="G587" s="204"/>
      <c r="H587" s="208">
        <v>28.902999999999999</v>
      </c>
      <c r="I587" s="209"/>
      <c r="J587" s="204"/>
      <c r="K587" s="204"/>
      <c r="L587" s="210"/>
      <c r="M587" s="211"/>
      <c r="N587" s="212"/>
      <c r="O587" s="212"/>
      <c r="P587" s="212"/>
      <c r="Q587" s="212"/>
      <c r="R587" s="212"/>
      <c r="S587" s="212"/>
      <c r="T587" s="213"/>
      <c r="AT587" s="214" t="s">
        <v>163</v>
      </c>
      <c r="AU587" s="214" t="s">
        <v>87</v>
      </c>
      <c r="AV587" s="13" t="s">
        <v>87</v>
      </c>
      <c r="AW587" s="13" t="s">
        <v>33</v>
      </c>
      <c r="AX587" s="13" t="s">
        <v>77</v>
      </c>
      <c r="AY587" s="214" t="s">
        <v>154</v>
      </c>
    </row>
    <row r="588" spans="1:65" s="13" customFormat="1" ht="11.25">
      <c r="B588" s="203"/>
      <c r="C588" s="204"/>
      <c r="D588" s="205" t="s">
        <v>163</v>
      </c>
      <c r="E588" s="206" t="s">
        <v>1</v>
      </c>
      <c r="F588" s="207" t="s">
        <v>1026</v>
      </c>
      <c r="G588" s="204"/>
      <c r="H588" s="208">
        <v>152.62799999999999</v>
      </c>
      <c r="I588" s="209"/>
      <c r="J588" s="204"/>
      <c r="K588" s="204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163</v>
      </c>
      <c r="AU588" s="214" t="s">
        <v>87</v>
      </c>
      <c r="AV588" s="13" t="s">
        <v>87</v>
      </c>
      <c r="AW588" s="13" t="s">
        <v>33</v>
      </c>
      <c r="AX588" s="13" t="s">
        <v>77</v>
      </c>
      <c r="AY588" s="214" t="s">
        <v>154</v>
      </c>
    </row>
    <row r="589" spans="1:65" s="13" customFormat="1" ht="11.25">
      <c r="B589" s="203"/>
      <c r="C589" s="204"/>
      <c r="D589" s="205" t="s">
        <v>163</v>
      </c>
      <c r="E589" s="206" t="s">
        <v>1</v>
      </c>
      <c r="F589" s="207" t="s">
        <v>1027</v>
      </c>
      <c r="G589" s="204"/>
      <c r="H589" s="208">
        <v>22.942</v>
      </c>
      <c r="I589" s="209"/>
      <c r="J589" s="204"/>
      <c r="K589" s="204"/>
      <c r="L589" s="210"/>
      <c r="M589" s="211"/>
      <c r="N589" s="212"/>
      <c r="O589" s="212"/>
      <c r="P589" s="212"/>
      <c r="Q589" s="212"/>
      <c r="R589" s="212"/>
      <c r="S589" s="212"/>
      <c r="T589" s="213"/>
      <c r="AT589" s="214" t="s">
        <v>163</v>
      </c>
      <c r="AU589" s="214" t="s">
        <v>87</v>
      </c>
      <c r="AV589" s="13" t="s">
        <v>87</v>
      </c>
      <c r="AW589" s="13" t="s">
        <v>33</v>
      </c>
      <c r="AX589" s="13" t="s">
        <v>77</v>
      </c>
      <c r="AY589" s="214" t="s">
        <v>154</v>
      </c>
    </row>
    <row r="590" spans="1:65" s="13" customFormat="1" ht="11.25">
      <c r="B590" s="203"/>
      <c r="C590" s="204"/>
      <c r="D590" s="205" t="s">
        <v>163</v>
      </c>
      <c r="E590" s="206" t="s">
        <v>1</v>
      </c>
      <c r="F590" s="207" t="s">
        <v>1028</v>
      </c>
      <c r="G590" s="204"/>
      <c r="H590" s="208">
        <v>180.8</v>
      </c>
      <c r="I590" s="209"/>
      <c r="J590" s="204"/>
      <c r="K590" s="204"/>
      <c r="L590" s="210"/>
      <c r="M590" s="211"/>
      <c r="N590" s="212"/>
      <c r="O590" s="212"/>
      <c r="P590" s="212"/>
      <c r="Q590" s="212"/>
      <c r="R590" s="212"/>
      <c r="S590" s="212"/>
      <c r="T590" s="213"/>
      <c r="AT590" s="214" t="s">
        <v>163</v>
      </c>
      <c r="AU590" s="214" t="s">
        <v>87</v>
      </c>
      <c r="AV590" s="13" t="s">
        <v>87</v>
      </c>
      <c r="AW590" s="13" t="s">
        <v>33</v>
      </c>
      <c r="AX590" s="13" t="s">
        <v>77</v>
      </c>
      <c r="AY590" s="214" t="s">
        <v>154</v>
      </c>
    </row>
    <row r="591" spans="1:65" s="13" customFormat="1" ht="11.25">
      <c r="B591" s="203"/>
      <c r="C591" s="204"/>
      <c r="D591" s="205" t="s">
        <v>163</v>
      </c>
      <c r="E591" s="206" t="s">
        <v>1</v>
      </c>
      <c r="F591" s="207" t="s">
        <v>1029</v>
      </c>
      <c r="G591" s="204"/>
      <c r="H591" s="208">
        <v>120.24</v>
      </c>
      <c r="I591" s="209"/>
      <c r="J591" s="204"/>
      <c r="K591" s="204"/>
      <c r="L591" s="210"/>
      <c r="M591" s="211"/>
      <c r="N591" s="212"/>
      <c r="O591" s="212"/>
      <c r="P591" s="212"/>
      <c r="Q591" s="212"/>
      <c r="R591" s="212"/>
      <c r="S591" s="212"/>
      <c r="T591" s="213"/>
      <c r="AT591" s="214" t="s">
        <v>163</v>
      </c>
      <c r="AU591" s="214" t="s">
        <v>87</v>
      </c>
      <c r="AV591" s="13" t="s">
        <v>87</v>
      </c>
      <c r="AW591" s="13" t="s">
        <v>33</v>
      </c>
      <c r="AX591" s="13" t="s">
        <v>77</v>
      </c>
      <c r="AY591" s="214" t="s">
        <v>154</v>
      </c>
    </row>
    <row r="592" spans="1:65" s="13" customFormat="1" ht="11.25">
      <c r="B592" s="203"/>
      <c r="C592" s="204"/>
      <c r="D592" s="205" t="s">
        <v>163</v>
      </c>
      <c r="E592" s="206" t="s">
        <v>1</v>
      </c>
      <c r="F592" s="207" t="s">
        <v>1030</v>
      </c>
      <c r="G592" s="204"/>
      <c r="H592" s="208">
        <v>115.2</v>
      </c>
      <c r="I592" s="209"/>
      <c r="J592" s="204"/>
      <c r="K592" s="204"/>
      <c r="L592" s="210"/>
      <c r="M592" s="211"/>
      <c r="N592" s="212"/>
      <c r="O592" s="212"/>
      <c r="P592" s="212"/>
      <c r="Q592" s="212"/>
      <c r="R592" s="212"/>
      <c r="S592" s="212"/>
      <c r="T592" s="213"/>
      <c r="AT592" s="214" t="s">
        <v>163</v>
      </c>
      <c r="AU592" s="214" t="s">
        <v>87</v>
      </c>
      <c r="AV592" s="13" t="s">
        <v>87</v>
      </c>
      <c r="AW592" s="13" t="s">
        <v>33</v>
      </c>
      <c r="AX592" s="13" t="s">
        <v>77</v>
      </c>
      <c r="AY592" s="214" t="s">
        <v>154</v>
      </c>
    </row>
    <row r="593" spans="1:65" s="13" customFormat="1" ht="11.25">
      <c r="B593" s="203"/>
      <c r="C593" s="204"/>
      <c r="D593" s="205" t="s">
        <v>163</v>
      </c>
      <c r="E593" s="206" t="s">
        <v>1</v>
      </c>
      <c r="F593" s="207" t="s">
        <v>1031</v>
      </c>
      <c r="G593" s="204"/>
      <c r="H593" s="208">
        <v>76.206000000000003</v>
      </c>
      <c r="I593" s="209"/>
      <c r="J593" s="204"/>
      <c r="K593" s="204"/>
      <c r="L593" s="210"/>
      <c r="M593" s="211"/>
      <c r="N593" s="212"/>
      <c r="O593" s="212"/>
      <c r="P593" s="212"/>
      <c r="Q593" s="212"/>
      <c r="R593" s="212"/>
      <c r="S593" s="212"/>
      <c r="T593" s="213"/>
      <c r="AT593" s="214" t="s">
        <v>163</v>
      </c>
      <c r="AU593" s="214" t="s">
        <v>87</v>
      </c>
      <c r="AV593" s="13" t="s">
        <v>87</v>
      </c>
      <c r="AW593" s="13" t="s">
        <v>33</v>
      </c>
      <c r="AX593" s="13" t="s">
        <v>77</v>
      </c>
      <c r="AY593" s="214" t="s">
        <v>154</v>
      </c>
    </row>
    <row r="594" spans="1:65" s="2" customFormat="1" ht="21.75" customHeight="1">
      <c r="A594" s="33"/>
      <c r="B594" s="34"/>
      <c r="C594" s="190" t="s">
        <v>1008</v>
      </c>
      <c r="D594" s="190" t="s">
        <v>156</v>
      </c>
      <c r="E594" s="191" t="s">
        <v>1033</v>
      </c>
      <c r="F594" s="192" t="s">
        <v>1034</v>
      </c>
      <c r="G594" s="193" t="s">
        <v>637</v>
      </c>
      <c r="H594" s="194">
        <v>2</v>
      </c>
      <c r="I594" s="195"/>
      <c r="J594" s="196">
        <f t="shared" ref="J594:J599" si="0">ROUND(I594*H594,0)</f>
        <v>0</v>
      </c>
      <c r="K594" s="192" t="s">
        <v>1</v>
      </c>
      <c r="L594" s="38"/>
      <c r="M594" s="197" t="s">
        <v>1</v>
      </c>
      <c r="N594" s="198" t="s">
        <v>43</v>
      </c>
      <c r="O594" s="70"/>
      <c r="P594" s="199">
        <f t="shared" ref="P594:P599" si="1">O594*H594</f>
        <v>0</v>
      </c>
      <c r="Q594" s="199">
        <v>1E-3</v>
      </c>
      <c r="R594" s="199">
        <f t="shared" ref="R594:R599" si="2">Q594*H594</f>
        <v>2E-3</v>
      </c>
      <c r="S594" s="199">
        <v>0</v>
      </c>
      <c r="T594" s="200">
        <f t="shared" ref="T594:T599" si="3"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201" t="s">
        <v>238</v>
      </c>
      <c r="AT594" s="201" t="s">
        <v>156</v>
      </c>
      <c r="AU594" s="201" t="s">
        <v>87</v>
      </c>
      <c r="AY594" s="16" t="s">
        <v>154</v>
      </c>
      <c r="BE594" s="202">
        <f t="shared" ref="BE594:BE599" si="4">IF(N594="základní",J594,0)</f>
        <v>0</v>
      </c>
      <c r="BF594" s="202">
        <f t="shared" ref="BF594:BF599" si="5">IF(N594="snížená",J594,0)</f>
        <v>0</v>
      </c>
      <c r="BG594" s="202">
        <f t="shared" ref="BG594:BG599" si="6">IF(N594="zákl. přenesená",J594,0)</f>
        <v>0</v>
      </c>
      <c r="BH594" s="202">
        <f t="shared" ref="BH594:BH599" si="7">IF(N594="sníž. přenesená",J594,0)</f>
        <v>0</v>
      </c>
      <c r="BI594" s="202">
        <f t="shared" ref="BI594:BI599" si="8">IF(N594="nulová",J594,0)</f>
        <v>0</v>
      </c>
      <c r="BJ594" s="16" t="s">
        <v>87</v>
      </c>
      <c r="BK594" s="202">
        <f t="shared" ref="BK594:BK599" si="9">ROUND(I594*H594,0)</f>
        <v>0</v>
      </c>
      <c r="BL594" s="16" t="s">
        <v>238</v>
      </c>
      <c r="BM594" s="201" t="s">
        <v>1035</v>
      </c>
    </row>
    <row r="595" spans="1:65" s="2" customFormat="1" ht="16.5" customHeight="1">
      <c r="A595" s="33"/>
      <c r="B595" s="34"/>
      <c r="C595" s="190" t="s">
        <v>1014</v>
      </c>
      <c r="D595" s="190" t="s">
        <v>156</v>
      </c>
      <c r="E595" s="191" t="s">
        <v>1037</v>
      </c>
      <c r="F595" s="192" t="s">
        <v>1038</v>
      </c>
      <c r="G595" s="193" t="s">
        <v>932</v>
      </c>
      <c r="H595" s="194">
        <v>16</v>
      </c>
      <c r="I595" s="195"/>
      <c r="J595" s="196">
        <f t="shared" si="0"/>
        <v>0</v>
      </c>
      <c r="K595" s="192" t="s">
        <v>1</v>
      </c>
      <c r="L595" s="38"/>
      <c r="M595" s="197" t="s">
        <v>1</v>
      </c>
      <c r="N595" s="198" t="s">
        <v>43</v>
      </c>
      <c r="O595" s="70"/>
      <c r="P595" s="199">
        <f t="shared" si="1"/>
        <v>0</v>
      </c>
      <c r="Q595" s="199">
        <v>1E-3</v>
      </c>
      <c r="R595" s="199">
        <f t="shared" si="2"/>
        <v>1.6E-2</v>
      </c>
      <c r="S595" s="199">
        <v>0</v>
      </c>
      <c r="T595" s="200">
        <f t="shared" si="3"/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201" t="s">
        <v>238</v>
      </c>
      <c r="AT595" s="201" t="s">
        <v>156</v>
      </c>
      <c r="AU595" s="201" t="s">
        <v>87</v>
      </c>
      <c r="AY595" s="16" t="s">
        <v>154</v>
      </c>
      <c r="BE595" s="202">
        <f t="shared" si="4"/>
        <v>0</v>
      </c>
      <c r="BF595" s="202">
        <f t="shared" si="5"/>
        <v>0</v>
      </c>
      <c r="BG595" s="202">
        <f t="shared" si="6"/>
        <v>0</v>
      </c>
      <c r="BH595" s="202">
        <f t="shared" si="7"/>
        <v>0</v>
      </c>
      <c r="BI595" s="202">
        <f t="shared" si="8"/>
        <v>0</v>
      </c>
      <c r="BJ595" s="16" t="s">
        <v>87</v>
      </c>
      <c r="BK595" s="202">
        <f t="shared" si="9"/>
        <v>0</v>
      </c>
      <c r="BL595" s="16" t="s">
        <v>238</v>
      </c>
      <c r="BM595" s="201" t="s">
        <v>1039</v>
      </c>
    </row>
    <row r="596" spans="1:65" s="2" customFormat="1" ht="16.5" customHeight="1">
      <c r="A596" s="33"/>
      <c r="B596" s="34"/>
      <c r="C596" s="190" t="s">
        <v>1019</v>
      </c>
      <c r="D596" s="190" t="s">
        <v>156</v>
      </c>
      <c r="E596" s="191" t="s">
        <v>1391</v>
      </c>
      <c r="F596" s="192" t="s">
        <v>1392</v>
      </c>
      <c r="G596" s="193" t="s">
        <v>637</v>
      </c>
      <c r="H596" s="194">
        <v>1</v>
      </c>
      <c r="I596" s="195"/>
      <c r="J596" s="196">
        <f t="shared" si="0"/>
        <v>0</v>
      </c>
      <c r="K596" s="192" t="s">
        <v>1</v>
      </c>
      <c r="L596" s="38"/>
      <c r="M596" s="197" t="s">
        <v>1</v>
      </c>
      <c r="N596" s="198" t="s">
        <v>43</v>
      </c>
      <c r="O596" s="70"/>
      <c r="P596" s="199">
        <f t="shared" si="1"/>
        <v>0</v>
      </c>
      <c r="Q596" s="199">
        <v>1E-3</v>
      </c>
      <c r="R596" s="199">
        <f t="shared" si="2"/>
        <v>1E-3</v>
      </c>
      <c r="S596" s="199">
        <v>0</v>
      </c>
      <c r="T596" s="200">
        <f t="shared" si="3"/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201" t="s">
        <v>238</v>
      </c>
      <c r="AT596" s="201" t="s">
        <v>156</v>
      </c>
      <c r="AU596" s="201" t="s">
        <v>87</v>
      </c>
      <c r="AY596" s="16" t="s">
        <v>154</v>
      </c>
      <c r="BE596" s="202">
        <f t="shared" si="4"/>
        <v>0</v>
      </c>
      <c r="BF596" s="202">
        <f t="shared" si="5"/>
        <v>0</v>
      </c>
      <c r="BG596" s="202">
        <f t="shared" si="6"/>
        <v>0</v>
      </c>
      <c r="BH596" s="202">
        <f t="shared" si="7"/>
        <v>0</v>
      </c>
      <c r="BI596" s="202">
        <f t="shared" si="8"/>
        <v>0</v>
      </c>
      <c r="BJ596" s="16" t="s">
        <v>87</v>
      </c>
      <c r="BK596" s="202">
        <f t="shared" si="9"/>
        <v>0</v>
      </c>
      <c r="BL596" s="16" t="s">
        <v>238</v>
      </c>
      <c r="BM596" s="201" t="s">
        <v>1488</v>
      </c>
    </row>
    <row r="597" spans="1:65" s="2" customFormat="1" ht="16.5" customHeight="1">
      <c r="A597" s="33"/>
      <c r="B597" s="34"/>
      <c r="C597" s="190" t="s">
        <v>1032</v>
      </c>
      <c r="D597" s="190" t="s">
        <v>156</v>
      </c>
      <c r="E597" s="191" t="s">
        <v>1489</v>
      </c>
      <c r="F597" s="192" t="s">
        <v>1490</v>
      </c>
      <c r="G597" s="193" t="s">
        <v>219</v>
      </c>
      <c r="H597" s="194">
        <v>11</v>
      </c>
      <c r="I597" s="195"/>
      <c r="J597" s="196">
        <f t="shared" si="0"/>
        <v>0</v>
      </c>
      <c r="K597" s="192" t="s">
        <v>1</v>
      </c>
      <c r="L597" s="38"/>
      <c r="M597" s="197" t="s">
        <v>1</v>
      </c>
      <c r="N597" s="198" t="s">
        <v>43</v>
      </c>
      <c r="O597" s="70"/>
      <c r="P597" s="199">
        <f t="shared" si="1"/>
        <v>0</v>
      </c>
      <c r="Q597" s="199">
        <v>1E-3</v>
      </c>
      <c r="R597" s="199">
        <f t="shared" si="2"/>
        <v>1.0999999999999999E-2</v>
      </c>
      <c r="S597" s="199">
        <v>0</v>
      </c>
      <c r="T597" s="200">
        <f t="shared" si="3"/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201" t="s">
        <v>238</v>
      </c>
      <c r="AT597" s="201" t="s">
        <v>156</v>
      </c>
      <c r="AU597" s="201" t="s">
        <v>87</v>
      </c>
      <c r="AY597" s="16" t="s">
        <v>154</v>
      </c>
      <c r="BE597" s="202">
        <f t="shared" si="4"/>
        <v>0</v>
      </c>
      <c r="BF597" s="202">
        <f t="shared" si="5"/>
        <v>0</v>
      </c>
      <c r="BG597" s="202">
        <f t="shared" si="6"/>
        <v>0</v>
      </c>
      <c r="BH597" s="202">
        <f t="shared" si="7"/>
        <v>0</v>
      </c>
      <c r="BI597" s="202">
        <f t="shared" si="8"/>
        <v>0</v>
      </c>
      <c r="BJ597" s="16" t="s">
        <v>87</v>
      </c>
      <c r="BK597" s="202">
        <f t="shared" si="9"/>
        <v>0</v>
      </c>
      <c r="BL597" s="16" t="s">
        <v>238</v>
      </c>
      <c r="BM597" s="201" t="s">
        <v>1491</v>
      </c>
    </row>
    <row r="598" spans="1:65" s="2" customFormat="1" ht="16.5" customHeight="1">
      <c r="A598" s="33"/>
      <c r="B598" s="34"/>
      <c r="C598" s="190" t="s">
        <v>1036</v>
      </c>
      <c r="D598" s="190" t="s">
        <v>156</v>
      </c>
      <c r="E598" s="191" t="s">
        <v>1492</v>
      </c>
      <c r="F598" s="192" t="s">
        <v>1493</v>
      </c>
      <c r="G598" s="193" t="s">
        <v>219</v>
      </c>
      <c r="H598" s="194">
        <v>1</v>
      </c>
      <c r="I598" s="195"/>
      <c r="J598" s="196">
        <f t="shared" si="0"/>
        <v>0</v>
      </c>
      <c r="K598" s="192" t="s">
        <v>1</v>
      </c>
      <c r="L598" s="38"/>
      <c r="M598" s="197" t="s">
        <v>1</v>
      </c>
      <c r="N598" s="198" t="s">
        <v>43</v>
      </c>
      <c r="O598" s="70"/>
      <c r="P598" s="199">
        <f t="shared" si="1"/>
        <v>0</v>
      </c>
      <c r="Q598" s="199">
        <v>1E-3</v>
      </c>
      <c r="R598" s="199">
        <f t="shared" si="2"/>
        <v>1E-3</v>
      </c>
      <c r="S598" s="199">
        <v>0</v>
      </c>
      <c r="T598" s="200">
        <f t="shared" si="3"/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201" t="s">
        <v>238</v>
      </c>
      <c r="AT598" s="201" t="s">
        <v>156</v>
      </c>
      <c r="AU598" s="201" t="s">
        <v>87</v>
      </c>
      <c r="AY598" s="16" t="s">
        <v>154</v>
      </c>
      <c r="BE598" s="202">
        <f t="shared" si="4"/>
        <v>0</v>
      </c>
      <c r="BF598" s="202">
        <f t="shared" si="5"/>
        <v>0</v>
      </c>
      <c r="BG598" s="202">
        <f t="shared" si="6"/>
        <v>0</v>
      </c>
      <c r="BH598" s="202">
        <f t="shared" si="7"/>
        <v>0</v>
      </c>
      <c r="BI598" s="202">
        <f t="shared" si="8"/>
        <v>0</v>
      </c>
      <c r="BJ598" s="16" t="s">
        <v>87</v>
      </c>
      <c r="BK598" s="202">
        <f t="shared" si="9"/>
        <v>0</v>
      </c>
      <c r="BL598" s="16" t="s">
        <v>238</v>
      </c>
      <c r="BM598" s="201" t="s">
        <v>1494</v>
      </c>
    </row>
    <row r="599" spans="1:65" s="2" customFormat="1" ht="16.5" customHeight="1">
      <c r="A599" s="33"/>
      <c r="B599" s="34"/>
      <c r="C599" s="190" t="s">
        <v>1040</v>
      </c>
      <c r="D599" s="190" t="s">
        <v>156</v>
      </c>
      <c r="E599" s="191" t="s">
        <v>1041</v>
      </c>
      <c r="F599" s="192" t="s">
        <v>1042</v>
      </c>
      <c r="G599" s="193" t="s">
        <v>176</v>
      </c>
      <c r="H599" s="194">
        <v>1.0580000000000001</v>
      </c>
      <c r="I599" s="195"/>
      <c r="J599" s="196">
        <f t="shared" si="0"/>
        <v>0</v>
      </c>
      <c r="K599" s="192" t="s">
        <v>160</v>
      </c>
      <c r="L599" s="38"/>
      <c r="M599" s="197" t="s">
        <v>1</v>
      </c>
      <c r="N599" s="198" t="s">
        <v>43</v>
      </c>
      <c r="O599" s="70"/>
      <c r="P599" s="199">
        <f t="shared" si="1"/>
        <v>0</v>
      </c>
      <c r="Q599" s="199">
        <v>0</v>
      </c>
      <c r="R599" s="199">
        <f t="shared" si="2"/>
        <v>0</v>
      </c>
      <c r="S599" s="199">
        <v>0</v>
      </c>
      <c r="T599" s="200">
        <f t="shared" si="3"/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201" t="s">
        <v>238</v>
      </c>
      <c r="AT599" s="201" t="s">
        <v>156</v>
      </c>
      <c r="AU599" s="201" t="s">
        <v>87</v>
      </c>
      <c r="AY599" s="16" t="s">
        <v>154</v>
      </c>
      <c r="BE599" s="202">
        <f t="shared" si="4"/>
        <v>0</v>
      </c>
      <c r="BF599" s="202">
        <f t="shared" si="5"/>
        <v>0</v>
      </c>
      <c r="BG599" s="202">
        <f t="shared" si="6"/>
        <v>0</v>
      </c>
      <c r="BH599" s="202">
        <f t="shared" si="7"/>
        <v>0</v>
      </c>
      <c r="BI599" s="202">
        <f t="shared" si="8"/>
        <v>0</v>
      </c>
      <c r="BJ599" s="16" t="s">
        <v>87</v>
      </c>
      <c r="BK599" s="202">
        <f t="shared" si="9"/>
        <v>0</v>
      </c>
      <c r="BL599" s="16" t="s">
        <v>238</v>
      </c>
      <c r="BM599" s="201" t="s">
        <v>1043</v>
      </c>
    </row>
    <row r="600" spans="1:65" s="12" customFormat="1" ht="22.9" customHeight="1">
      <c r="B600" s="174"/>
      <c r="C600" s="175"/>
      <c r="D600" s="176" t="s">
        <v>76</v>
      </c>
      <c r="E600" s="188" t="s">
        <v>1044</v>
      </c>
      <c r="F600" s="188" t="s">
        <v>1045</v>
      </c>
      <c r="G600" s="175"/>
      <c r="H600" s="175"/>
      <c r="I600" s="178"/>
      <c r="J600" s="189">
        <f>BK600</f>
        <v>0</v>
      </c>
      <c r="K600" s="175"/>
      <c r="L600" s="180"/>
      <c r="M600" s="181"/>
      <c r="N600" s="182"/>
      <c r="O600" s="182"/>
      <c r="P600" s="183">
        <f>SUM(P601:P629)</f>
        <v>0</v>
      </c>
      <c r="Q600" s="182"/>
      <c r="R600" s="183">
        <f>SUM(R601:R629)</f>
        <v>2.4950654199999995</v>
      </c>
      <c r="S600" s="182"/>
      <c r="T600" s="184">
        <f>SUM(T601:T629)</f>
        <v>0</v>
      </c>
      <c r="AR600" s="185" t="s">
        <v>87</v>
      </c>
      <c r="AT600" s="186" t="s">
        <v>76</v>
      </c>
      <c r="AU600" s="186" t="s">
        <v>8</v>
      </c>
      <c r="AY600" s="185" t="s">
        <v>154</v>
      </c>
      <c r="BK600" s="187">
        <f>SUM(BK601:BK629)</f>
        <v>0</v>
      </c>
    </row>
    <row r="601" spans="1:65" s="2" customFormat="1" ht="16.5" customHeight="1">
      <c r="A601" s="33"/>
      <c r="B601" s="34"/>
      <c r="C601" s="190" t="s">
        <v>1046</v>
      </c>
      <c r="D601" s="190" t="s">
        <v>156</v>
      </c>
      <c r="E601" s="191" t="s">
        <v>1047</v>
      </c>
      <c r="F601" s="192" t="s">
        <v>1048</v>
      </c>
      <c r="G601" s="193" t="s">
        <v>198</v>
      </c>
      <c r="H601" s="194">
        <v>77.424000000000007</v>
      </c>
      <c r="I601" s="195"/>
      <c r="J601" s="196">
        <f>ROUND(I601*H601,0)</f>
        <v>0</v>
      </c>
      <c r="K601" s="192" t="s">
        <v>160</v>
      </c>
      <c r="L601" s="38"/>
      <c r="M601" s="197" t="s">
        <v>1</v>
      </c>
      <c r="N601" s="198" t="s">
        <v>43</v>
      </c>
      <c r="O601" s="70"/>
      <c r="P601" s="199">
        <f>O601*H601</f>
        <v>0</v>
      </c>
      <c r="Q601" s="199">
        <v>2.9999999999999997E-4</v>
      </c>
      <c r="R601" s="199">
        <f>Q601*H601</f>
        <v>2.32272E-2</v>
      </c>
      <c r="S601" s="199">
        <v>0</v>
      </c>
      <c r="T601" s="200">
        <f>S601*H601</f>
        <v>0</v>
      </c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R601" s="201" t="s">
        <v>238</v>
      </c>
      <c r="AT601" s="201" t="s">
        <v>156</v>
      </c>
      <c r="AU601" s="201" t="s">
        <v>87</v>
      </c>
      <c r="AY601" s="16" t="s">
        <v>154</v>
      </c>
      <c r="BE601" s="202">
        <f>IF(N601="základní",J601,0)</f>
        <v>0</v>
      </c>
      <c r="BF601" s="202">
        <f>IF(N601="snížená",J601,0)</f>
        <v>0</v>
      </c>
      <c r="BG601" s="202">
        <f>IF(N601="zákl. přenesená",J601,0)</f>
        <v>0</v>
      </c>
      <c r="BH601" s="202">
        <f>IF(N601="sníž. přenesená",J601,0)</f>
        <v>0</v>
      </c>
      <c r="BI601" s="202">
        <f>IF(N601="nulová",J601,0)</f>
        <v>0</v>
      </c>
      <c r="BJ601" s="16" t="s">
        <v>87</v>
      </c>
      <c r="BK601" s="202">
        <f>ROUND(I601*H601,0)</f>
        <v>0</v>
      </c>
      <c r="BL601" s="16" t="s">
        <v>238</v>
      </c>
      <c r="BM601" s="201" t="s">
        <v>1049</v>
      </c>
    </row>
    <row r="602" spans="1:65" s="13" customFormat="1" ht="11.25">
      <c r="B602" s="203"/>
      <c r="C602" s="204"/>
      <c r="D602" s="205" t="s">
        <v>163</v>
      </c>
      <c r="E602" s="206" t="s">
        <v>1</v>
      </c>
      <c r="F602" s="207" t="s">
        <v>1050</v>
      </c>
      <c r="G602" s="204"/>
      <c r="H602" s="208">
        <v>67.823999999999998</v>
      </c>
      <c r="I602" s="209"/>
      <c r="J602" s="204"/>
      <c r="K602" s="204"/>
      <c r="L602" s="210"/>
      <c r="M602" s="211"/>
      <c r="N602" s="212"/>
      <c r="O602" s="212"/>
      <c r="P602" s="212"/>
      <c r="Q602" s="212"/>
      <c r="R602" s="212"/>
      <c r="S602" s="212"/>
      <c r="T602" s="213"/>
      <c r="AT602" s="214" t="s">
        <v>163</v>
      </c>
      <c r="AU602" s="214" t="s">
        <v>87</v>
      </c>
      <c r="AV602" s="13" t="s">
        <v>87</v>
      </c>
      <c r="AW602" s="13" t="s">
        <v>33</v>
      </c>
      <c r="AX602" s="13" t="s">
        <v>77</v>
      </c>
      <c r="AY602" s="214" t="s">
        <v>154</v>
      </c>
    </row>
    <row r="603" spans="1:65" s="13" customFormat="1" ht="11.25">
      <c r="B603" s="203"/>
      <c r="C603" s="204"/>
      <c r="D603" s="205" t="s">
        <v>163</v>
      </c>
      <c r="E603" s="206" t="s">
        <v>1</v>
      </c>
      <c r="F603" s="207" t="s">
        <v>1051</v>
      </c>
      <c r="G603" s="204"/>
      <c r="H603" s="208">
        <v>9.6</v>
      </c>
      <c r="I603" s="209"/>
      <c r="J603" s="204"/>
      <c r="K603" s="204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163</v>
      </c>
      <c r="AU603" s="214" t="s">
        <v>87</v>
      </c>
      <c r="AV603" s="13" t="s">
        <v>87</v>
      </c>
      <c r="AW603" s="13" t="s">
        <v>33</v>
      </c>
      <c r="AX603" s="13" t="s">
        <v>77</v>
      </c>
      <c r="AY603" s="214" t="s">
        <v>154</v>
      </c>
    </row>
    <row r="604" spans="1:65" s="2" customFormat="1" ht="16.5" customHeight="1">
      <c r="A604" s="33"/>
      <c r="B604" s="34"/>
      <c r="C604" s="190" t="s">
        <v>1052</v>
      </c>
      <c r="D604" s="190" t="s">
        <v>156</v>
      </c>
      <c r="E604" s="191" t="s">
        <v>1053</v>
      </c>
      <c r="F604" s="192" t="s">
        <v>1054</v>
      </c>
      <c r="G604" s="193" t="s">
        <v>224</v>
      </c>
      <c r="H604" s="194">
        <v>48.96</v>
      </c>
      <c r="I604" s="195"/>
      <c r="J604" s="196">
        <f>ROUND(I604*H604,0)</f>
        <v>0</v>
      </c>
      <c r="K604" s="192" t="s">
        <v>160</v>
      </c>
      <c r="L604" s="38"/>
      <c r="M604" s="197" t="s">
        <v>1</v>
      </c>
      <c r="N604" s="198" t="s">
        <v>43</v>
      </c>
      <c r="O604" s="70"/>
      <c r="P604" s="199">
        <f>O604*H604</f>
        <v>0</v>
      </c>
      <c r="Q604" s="199">
        <v>3.4000000000000002E-4</v>
      </c>
      <c r="R604" s="199">
        <f>Q604*H604</f>
        <v>1.6646400000000002E-2</v>
      </c>
      <c r="S604" s="199">
        <v>0</v>
      </c>
      <c r="T604" s="200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201" t="s">
        <v>238</v>
      </c>
      <c r="AT604" s="201" t="s">
        <v>156</v>
      </c>
      <c r="AU604" s="201" t="s">
        <v>87</v>
      </c>
      <c r="AY604" s="16" t="s">
        <v>154</v>
      </c>
      <c r="BE604" s="202">
        <f>IF(N604="základní",J604,0)</f>
        <v>0</v>
      </c>
      <c r="BF604" s="202">
        <f>IF(N604="snížená",J604,0)</f>
        <v>0</v>
      </c>
      <c r="BG604" s="202">
        <f>IF(N604="zákl. přenesená",J604,0)</f>
        <v>0</v>
      </c>
      <c r="BH604" s="202">
        <f>IF(N604="sníž. přenesená",J604,0)</f>
        <v>0</v>
      </c>
      <c r="BI604" s="202">
        <f>IF(N604="nulová",J604,0)</f>
        <v>0</v>
      </c>
      <c r="BJ604" s="16" t="s">
        <v>87</v>
      </c>
      <c r="BK604" s="202">
        <f>ROUND(I604*H604,0)</f>
        <v>0</v>
      </c>
      <c r="BL604" s="16" t="s">
        <v>238</v>
      </c>
      <c r="BM604" s="201" t="s">
        <v>1055</v>
      </c>
    </row>
    <row r="605" spans="1:65" s="13" customFormat="1" ht="11.25">
      <c r="B605" s="203"/>
      <c r="C605" s="204"/>
      <c r="D605" s="205" t="s">
        <v>163</v>
      </c>
      <c r="E605" s="206" t="s">
        <v>1</v>
      </c>
      <c r="F605" s="207" t="s">
        <v>1056</v>
      </c>
      <c r="G605" s="204"/>
      <c r="H605" s="208">
        <v>48.96</v>
      </c>
      <c r="I605" s="209"/>
      <c r="J605" s="204"/>
      <c r="K605" s="204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163</v>
      </c>
      <c r="AU605" s="214" t="s">
        <v>87</v>
      </c>
      <c r="AV605" s="13" t="s">
        <v>87</v>
      </c>
      <c r="AW605" s="13" t="s">
        <v>33</v>
      </c>
      <c r="AX605" s="13" t="s">
        <v>77</v>
      </c>
      <c r="AY605" s="214" t="s">
        <v>154</v>
      </c>
    </row>
    <row r="606" spans="1:65" s="2" customFormat="1" ht="16.5" customHeight="1">
      <c r="A606" s="33"/>
      <c r="B606" s="34"/>
      <c r="C606" s="215" t="s">
        <v>1057</v>
      </c>
      <c r="D606" s="215" t="s">
        <v>270</v>
      </c>
      <c r="E606" s="216" t="s">
        <v>1058</v>
      </c>
      <c r="F606" s="217" t="s">
        <v>1059</v>
      </c>
      <c r="G606" s="218" t="s">
        <v>224</v>
      </c>
      <c r="H606" s="219">
        <v>53.856000000000002</v>
      </c>
      <c r="I606" s="220"/>
      <c r="J606" s="221">
        <f>ROUND(I606*H606,0)</f>
        <v>0</v>
      </c>
      <c r="K606" s="217" t="s">
        <v>160</v>
      </c>
      <c r="L606" s="222"/>
      <c r="M606" s="223" t="s">
        <v>1</v>
      </c>
      <c r="N606" s="224" t="s">
        <v>43</v>
      </c>
      <c r="O606" s="70"/>
      <c r="P606" s="199">
        <f>O606*H606</f>
        <v>0</v>
      </c>
      <c r="Q606" s="199">
        <v>1.1199999999999999E-3</v>
      </c>
      <c r="R606" s="199">
        <f>Q606*H606</f>
        <v>6.0318719999999999E-2</v>
      </c>
      <c r="S606" s="199">
        <v>0</v>
      </c>
      <c r="T606" s="200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201" t="s">
        <v>324</v>
      </c>
      <c r="AT606" s="201" t="s">
        <v>270</v>
      </c>
      <c r="AU606" s="201" t="s">
        <v>87</v>
      </c>
      <c r="AY606" s="16" t="s">
        <v>154</v>
      </c>
      <c r="BE606" s="202">
        <f>IF(N606="základní",J606,0)</f>
        <v>0</v>
      </c>
      <c r="BF606" s="202">
        <f>IF(N606="snížená",J606,0)</f>
        <v>0</v>
      </c>
      <c r="BG606" s="202">
        <f>IF(N606="zákl. přenesená",J606,0)</f>
        <v>0</v>
      </c>
      <c r="BH606" s="202">
        <f>IF(N606="sníž. přenesená",J606,0)</f>
        <v>0</v>
      </c>
      <c r="BI606" s="202">
        <f>IF(N606="nulová",J606,0)</f>
        <v>0</v>
      </c>
      <c r="BJ606" s="16" t="s">
        <v>87</v>
      </c>
      <c r="BK606" s="202">
        <f>ROUND(I606*H606,0)</f>
        <v>0</v>
      </c>
      <c r="BL606" s="16" t="s">
        <v>238</v>
      </c>
      <c r="BM606" s="201" t="s">
        <v>1060</v>
      </c>
    </row>
    <row r="607" spans="1:65" s="13" customFormat="1" ht="11.25">
      <c r="B607" s="203"/>
      <c r="C607" s="204"/>
      <c r="D607" s="205" t="s">
        <v>163</v>
      </c>
      <c r="E607" s="206" t="s">
        <v>1</v>
      </c>
      <c r="F607" s="207" t="s">
        <v>450</v>
      </c>
      <c r="G607" s="204"/>
      <c r="H607" s="208">
        <v>53.856000000000002</v>
      </c>
      <c r="I607" s="209"/>
      <c r="J607" s="204"/>
      <c r="K607" s="204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163</v>
      </c>
      <c r="AU607" s="214" t="s">
        <v>87</v>
      </c>
      <c r="AV607" s="13" t="s">
        <v>87</v>
      </c>
      <c r="AW607" s="13" t="s">
        <v>33</v>
      </c>
      <c r="AX607" s="13" t="s">
        <v>77</v>
      </c>
      <c r="AY607" s="214" t="s">
        <v>154</v>
      </c>
    </row>
    <row r="608" spans="1:65" s="2" customFormat="1" ht="16.5" customHeight="1">
      <c r="A608" s="33"/>
      <c r="B608" s="34"/>
      <c r="C608" s="190" t="s">
        <v>1061</v>
      </c>
      <c r="D608" s="190" t="s">
        <v>156</v>
      </c>
      <c r="E608" s="191" t="s">
        <v>1062</v>
      </c>
      <c r="F608" s="192" t="s">
        <v>1063</v>
      </c>
      <c r="G608" s="193" t="s">
        <v>224</v>
      </c>
      <c r="H608" s="194">
        <v>96</v>
      </c>
      <c r="I608" s="195"/>
      <c r="J608" s="196">
        <f>ROUND(I608*H608,0)</f>
        <v>0</v>
      </c>
      <c r="K608" s="192" t="s">
        <v>160</v>
      </c>
      <c r="L608" s="38"/>
      <c r="M608" s="197" t="s">
        <v>1</v>
      </c>
      <c r="N608" s="198" t="s">
        <v>43</v>
      </c>
      <c r="O608" s="70"/>
      <c r="P608" s="199">
        <f>O608*H608</f>
        <v>0</v>
      </c>
      <c r="Q608" s="199">
        <v>5.8E-4</v>
      </c>
      <c r="R608" s="199">
        <f>Q608*H608</f>
        <v>5.568E-2</v>
      </c>
      <c r="S608" s="199">
        <v>0</v>
      </c>
      <c r="T608" s="200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201" t="s">
        <v>238</v>
      </c>
      <c r="AT608" s="201" t="s">
        <v>156</v>
      </c>
      <c r="AU608" s="201" t="s">
        <v>87</v>
      </c>
      <c r="AY608" s="16" t="s">
        <v>154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16" t="s">
        <v>87</v>
      </c>
      <c r="BK608" s="202">
        <f>ROUND(I608*H608,0)</f>
        <v>0</v>
      </c>
      <c r="BL608" s="16" t="s">
        <v>238</v>
      </c>
      <c r="BM608" s="201" t="s">
        <v>1064</v>
      </c>
    </row>
    <row r="609" spans="1:65" s="13" customFormat="1" ht="11.25">
      <c r="B609" s="203"/>
      <c r="C609" s="204"/>
      <c r="D609" s="205" t="s">
        <v>163</v>
      </c>
      <c r="E609" s="206" t="s">
        <v>1</v>
      </c>
      <c r="F609" s="207" t="s">
        <v>1065</v>
      </c>
      <c r="G609" s="204"/>
      <c r="H609" s="208">
        <v>96</v>
      </c>
      <c r="I609" s="209"/>
      <c r="J609" s="204"/>
      <c r="K609" s="204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163</v>
      </c>
      <c r="AU609" s="214" t="s">
        <v>87</v>
      </c>
      <c r="AV609" s="13" t="s">
        <v>87</v>
      </c>
      <c r="AW609" s="13" t="s">
        <v>33</v>
      </c>
      <c r="AX609" s="13" t="s">
        <v>77</v>
      </c>
      <c r="AY609" s="214" t="s">
        <v>154</v>
      </c>
    </row>
    <row r="610" spans="1:65" s="2" customFormat="1" ht="16.5" customHeight="1">
      <c r="A610" s="33"/>
      <c r="B610" s="34"/>
      <c r="C610" s="190" t="s">
        <v>1066</v>
      </c>
      <c r="D610" s="190" t="s">
        <v>156</v>
      </c>
      <c r="E610" s="191" t="s">
        <v>1067</v>
      </c>
      <c r="F610" s="192" t="s">
        <v>1068</v>
      </c>
      <c r="G610" s="193" t="s">
        <v>198</v>
      </c>
      <c r="H610" s="194">
        <v>70.762</v>
      </c>
      <c r="I610" s="195"/>
      <c r="J610" s="196">
        <f>ROUND(I610*H610,0)</f>
        <v>0</v>
      </c>
      <c r="K610" s="192" t="s">
        <v>160</v>
      </c>
      <c r="L610" s="38"/>
      <c r="M610" s="197" t="s">
        <v>1</v>
      </c>
      <c r="N610" s="198" t="s">
        <v>43</v>
      </c>
      <c r="O610" s="70"/>
      <c r="P610" s="199">
        <f>O610*H610</f>
        <v>0</v>
      </c>
      <c r="Q610" s="199">
        <v>6.3499999999999997E-3</v>
      </c>
      <c r="R610" s="199">
        <f>Q610*H610</f>
        <v>0.44933869999999998</v>
      </c>
      <c r="S610" s="199">
        <v>0</v>
      </c>
      <c r="T610" s="200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201" t="s">
        <v>238</v>
      </c>
      <c r="AT610" s="201" t="s">
        <v>156</v>
      </c>
      <c r="AU610" s="201" t="s">
        <v>87</v>
      </c>
      <c r="AY610" s="16" t="s">
        <v>154</v>
      </c>
      <c r="BE610" s="202">
        <f>IF(N610="základní",J610,0)</f>
        <v>0</v>
      </c>
      <c r="BF610" s="202">
        <f>IF(N610="snížená",J610,0)</f>
        <v>0</v>
      </c>
      <c r="BG610" s="202">
        <f>IF(N610="zákl. přenesená",J610,0)</f>
        <v>0</v>
      </c>
      <c r="BH610" s="202">
        <f>IF(N610="sníž. přenesená",J610,0)</f>
        <v>0</v>
      </c>
      <c r="BI610" s="202">
        <f>IF(N610="nulová",J610,0)</f>
        <v>0</v>
      </c>
      <c r="BJ610" s="16" t="s">
        <v>87</v>
      </c>
      <c r="BK610" s="202">
        <f>ROUND(I610*H610,0)</f>
        <v>0</v>
      </c>
      <c r="BL610" s="16" t="s">
        <v>238</v>
      </c>
      <c r="BM610" s="201" t="s">
        <v>1069</v>
      </c>
    </row>
    <row r="611" spans="1:65" s="13" customFormat="1" ht="11.25">
      <c r="B611" s="203"/>
      <c r="C611" s="204"/>
      <c r="D611" s="205" t="s">
        <v>163</v>
      </c>
      <c r="E611" s="206" t="s">
        <v>1</v>
      </c>
      <c r="F611" s="207" t="s">
        <v>1070</v>
      </c>
      <c r="G611" s="204"/>
      <c r="H611" s="208">
        <v>70.762</v>
      </c>
      <c r="I611" s="209"/>
      <c r="J611" s="204"/>
      <c r="K611" s="204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163</v>
      </c>
      <c r="AU611" s="214" t="s">
        <v>87</v>
      </c>
      <c r="AV611" s="13" t="s">
        <v>87</v>
      </c>
      <c r="AW611" s="13" t="s">
        <v>33</v>
      </c>
      <c r="AX611" s="13" t="s">
        <v>77</v>
      </c>
      <c r="AY611" s="214" t="s">
        <v>154</v>
      </c>
    </row>
    <row r="612" spans="1:65" s="2" customFormat="1" ht="21.75" customHeight="1">
      <c r="A612" s="33"/>
      <c r="B612" s="34"/>
      <c r="C612" s="215" t="s">
        <v>1071</v>
      </c>
      <c r="D612" s="215" t="s">
        <v>270</v>
      </c>
      <c r="E612" s="216" t="s">
        <v>1072</v>
      </c>
      <c r="F612" s="217" t="s">
        <v>1073</v>
      </c>
      <c r="G612" s="218" t="s">
        <v>198</v>
      </c>
      <c r="H612" s="219">
        <v>88.397999999999996</v>
      </c>
      <c r="I612" s="220"/>
      <c r="J612" s="221">
        <f>ROUND(I612*H612,0)</f>
        <v>0</v>
      </c>
      <c r="K612" s="217" t="s">
        <v>160</v>
      </c>
      <c r="L612" s="222"/>
      <c r="M612" s="223" t="s">
        <v>1</v>
      </c>
      <c r="N612" s="224" t="s">
        <v>43</v>
      </c>
      <c r="O612" s="70"/>
      <c r="P612" s="199">
        <f>O612*H612</f>
        <v>0</v>
      </c>
      <c r="Q612" s="199">
        <v>1.9199999999999998E-2</v>
      </c>
      <c r="R612" s="199">
        <f>Q612*H612</f>
        <v>1.6972415999999997</v>
      </c>
      <c r="S612" s="199">
        <v>0</v>
      </c>
      <c r="T612" s="200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201" t="s">
        <v>324</v>
      </c>
      <c r="AT612" s="201" t="s">
        <v>270</v>
      </c>
      <c r="AU612" s="201" t="s">
        <v>87</v>
      </c>
      <c r="AY612" s="16" t="s">
        <v>154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16" t="s">
        <v>87</v>
      </c>
      <c r="BK612" s="202">
        <f>ROUND(I612*H612,0)</f>
        <v>0</v>
      </c>
      <c r="BL612" s="16" t="s">
        <v>238</v>
      </c>
      <c r="BM612" s="201" t="s">
        <v>1074</v>
      </c>
    </row>
    <row r="613" spans="1:65" s="13" customFormat="1" ht="11.25">
      <c r="B613" s="203"/>
      <c r="C613" s="204"/>
      <c r="D613" s="205" t="s">
        <v>163</v>
      </c>
      <c r="E613" s="206" t="s">
        <v>1</v>
      </c>
      <c r="F613" s="207" t="s">
        <v>1075</v>
      </c>
      <c r="G613" s="204"/>
      <c r="H613" s="208">
        <v>88.397999999999996</v>
      </c>
      <c r="I613" s="209"/>
      <c r="J613" s="204"/>
      <c r="K613" s="204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163</v>
      </c>
      <c r="AU613" s="214" t="s">
        <v>87</v>
      </c>
      <c r="AV613" s="13" t="s">
        <v>87</v>
      </c>
      <c r="AW613" s="13" t="s">
        <v>33</v>
      </c>
      <c r="AX613" s="13" t="s">
        <v>77</v>
      </c>
      <c r="AY613" s="214" t="s">
        <v>154</v>
      </c>
    </row>
    <row r="614" spans="1:65" s="2" customFormat="1" ht="16.5" customHeight="1">
      <c r="A614" s="33"/>
      <c r="B614" s="34"/>
      <c r="C614" s="190" t="s">
        <v>1076</v>
      </c>
      <c r="D614" s="190" t="s">
        <v>156</v>
      </c>
      <c r="E614" s="191" t="s">
        <v>1077</v>
      </c>
      <c r="F614" s="192" t="s">
        <v>1078</v>
      </c>
      <c r="G614" s="193" t="s">
        <v>198</v>
      </c>
      <c r="H614" s="194">
        <v>70.762</v>
      </c>
      <c r="I614" s="195"/>
      <c r="J614" s="196">
        <f>ROUND(I614*H614,0)</f>
        <v>0</v>
      </c>
      <c r="K614" s="192" t="s">
        <v>160</v>
      </c>
      <c r="L614" s="38"/>
      <c r="M614" s="197" t="s">
        <v>1</v>
      </c>
      <c r="N614" s="198" t="s">
        <v>43</v>
      </c>
      <c r="O614" s="70"/>
      <c r="P614" s="199">
        <f>O614*H614</f>
        <v>0</v>
      </c>
      <c r="Q614" s="199">
        <v>0</v>
      </c>
      <c r="R614" s="199">
        <f>Q614*H614</f>
        <v>0</v>
      </c>
      <c r="S614" s="199">
        <v>0</v>
      </c>
      <c r="T614" s="200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201" t="s">
        <v>238</v>
      </c>
      <c r="AT614" s="201" t="s">
        <v>156</v>
      </c>
      <c r="AU614" s="201" t="s">
        <v>87</v>
      </c>
      <c r="AY614" s="16" t="s">
        <v>154</v>
      </c>
      <c r="BE614" s="202">
        <f>IF(N614="základní",J614,0)</f>
        <v>0</v>
      </c>
      <c r="BF614" s="202">
        <f>IF(N614="snížená",J614,0)</f>
        <v>0</v>
      </c>
      <c r="BG614" s="202">
        <f>IF(N614="zákl. přenesená",J614,0)</f>
        <v>0</v>
      </c>
      <c r="BH614" s="202">
        <f>IF(N614="sníž. přenesená",J614,0)</f>
        <v>0</v>
      </c>
      <c r="BI614" s="202">
        <f>IF(N614="nulová",J614,0)</f>
        <v>0</v>
      </c>
      <c r="BJ614" s="16" t="s">
        <v>87</v>
      </c>
      <c r="BK614" s="202">
        <f>ROUND(I614*H614,0)</f>
        <v>0</v>
      </c>
      <c r="BL614" s="16" t="s">
        <v>238</v>
      </c>
      <c r="BM614" s="201" t="s">
        <v>1079</v>
      </c>
    </row>
    <row r="615" spans="1:65" s="2" customFormat="1" ht="16.5" customHeight="1">
      <c r="A615" s="33"/>
      <c r="B615" s="34"/>
      <c r="C615" s="190" t="s">
        <v>1080</v>
      </c>
      <c r="D615" s="190" t="s">
        <v>156</v>
      </c>
      <c r="E615" s="191" t="s">
        <v>1081</v>
      </c>
      <c r="F615" s="192" t="s">
        <v>1082</v>
      </c>
      <c r="G615" s="193" t="s">
        <v>198</v>
      </c>
      <c r="H615" s="194">
        <v>77.424000000000007</v>
      </c>
      <c r="I615" s="195"/>
      <c r="J615" s="196">
        <f>ROUND(I615*H615,0)</f>
        <v>0</v>
      </c>
      <c r="K615" s="192" t="s">
        <v>160</v>
      </c>
      <c r="L615" s="38"/>
      <c r="M615" s="197" t="s">
        <v>1</v>
      </c>
      <c r="N615" s="198" t="s">
        <v>43</v>
      </c>
      <c r="O615" s="70"/>
      <c r="P615" s="199">
        <f>O615*H615</f>
        <v>0</v>
      </c>
      <c r="Q615" s="199">
        <v>1.5E-3</v>
      </c>
      <c r="R615" s="199">
        <f>Q615*H615</f>
        <v>0.11613600000000002</v>
      </c>
      <c r="S615" s="199">
        <v>0</v>
      </c>
      <c r="T615" s="200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201" t="s">
        <v>238</v>
      </c>
      <c r="AT615" s="201" t="s">
        <v>156</v>
      </c>
      <c r="AU615" s="201" t="s">
        <v>87</v>
      </c>
      <c r="AY615" s="16" t="s">
        <v>154</v>
      </c>
      <c r="BE615" s="202">
        <f>IF(N615="základní",J615,0)</f>
        <v>0</v>
      </c>
      <c r="BF615" s="202">
        <f>IF(N615="snížená",J615,0)</f>
        <v>0</v>
      </c>
      <c r="BG615" s="202">
        <f>IF(N615="zákl. přenesená",J615,0)</f>
        <v>0</v>
      </c>
      <c r="BH615" s="202">
        <f>IF(N615="sníž. přenesená",J615,0)</f>
        <v>0</v>
      </c>
      <c r="BI615" s="202">
        <f>IF(N615="nulová",J615,0)</f>
        <v>0</v>
      </c>
      <c r="BJ615" s="16" t="s">
        <v>87</v>
      </c>
      <c r="BK615" s="202">
        <f>ROUND(I615*H615,0)</f>
        <v>0</v>
      </c>
      <c r="BL615" s="16" t="s">
        <v>238</v>
      </c>
      <c r="BM615" s="201" t="s">
        <v>1083</v>
      </c>
    </row>
    <row r="616" spans="1:65" s="13" customFormat="1" ht="11.25">
      <c r="B616" s="203"/>
      <c r="C616" s="204"/>
      <c r="D616" s="205" t="s">
        <v>163</v>
      </c>
      <c r="E616" s="206" t="s">
        <v>1</v>
      </c>
      <c r="F616" s="207" t="s">
        <v>1050</v>
      </c>
      <c r="G616" s="204"/>
      <c r="H616" s="208">
        <v>67.823999999999998</v>
      </c>
      <c r="I616" s="209"/>
      <c r="J616" s="204"/>
      <c r="K616" s="204"/>
      <c r="L616" s="210"/>
      <c r="M616" s="211"/>
      <c r="N616" s="212"/>
      <c r="O616" s="212"/>
      <c r="P616" s="212"/>
      <c r="Q616" s="212"/>
      <c r="R616" s="212"/>
      <c r="S616" s="212"/>
      <c r="T616" s="213"/>
      <c r="AT616" s="214" t="s">
        <v>163</v>
      </c>
      <c r="AU616" s="214" t="s">
        <v>87</v>
      </c>
      <c r="AV616" s="13" t="s">
        <v>87</v>
      </c>
      <c r="AW616" s="13" t="s">
        <v>33</v>
      </c>
      <c r="AX616" s="13" t="s">
        <v>77</v>
      </c>
      <c r="AY616" s="214" t="s">
        <v>154</v>
      </c>
    </row>
    <row r="617" spans="1:65" s="13" customFormat="1" ht="11.25">
      <c r="B617" s="203"/>
      <c r="C617" s="204"/>
      <c r="D617" s="205" t="s">
        <v>163</v>
      </c>
      <c r="E617" s="206" t="s">
        <v>1</v>
      </c>
      <c r="F617" s="207" t="s">
        <v>1051</v>
      </c>
      <c r="G617" s="204"/>
      <c r="H617" s="208">
        <v>9.6</v>
      </c>
      <c r="I617" s="209"/>
      <c r="J617" s="204"/>
      <c r="K617" s="204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163</v>
      </c>
      <c r="AU617" s="214" t="s">
        <v>87</v>
      </c>
      <c r="AV617" s="13" t="s">
        <v>87</v>
      </c>
      <c r="AW617" s="13" t="s">
        <v>33</v>
      </c>
      <c r="AX617" s="13" t="s">
        <v>77</v>
      </c>
      <c r="AY617" s="214" t="s">
        <v>154</v>
      </c>
    </row>
    <row r="618" spans="1:65" s="2" customFormat="1" ht="16.5" customHeight="1">
      <c r="A618" s="33"/>
      <c r="B618" s="34"/>
      <c r="C618" s="190" t="s">
        <v>1084</v>
      </c>
      <c r="D618" s="190" t="s">
        <v>156</v>
      </c>
      <c r="E618" s="191" t="s">
        <v>1085</v>
      </c>
      <c r="F618" s="192" t="s">
        <v>1086</v>
      </c>
      <c r="G618" s="193" t="s">
        <v>224</v>
      </c>
      <c r="H618" s="194">
        <v>96</v>
      </c>
      <c r="I618" s="195"/>
      <c r="J618" s="196">
        <f>ROUND(I618*H618,0)</f>
        <v>0</v>
      </c>
      <c r="K618" s="192" t="s">
        <v>1</v>
      </c>
      <c r="L618" s="38"/>
      <c r="M618" s="197" t="s">
        <v>1</v>
      </c>
      <c r="N618" s="198" t="s">
        <v>43</v>
      </c>
      <c r="O618" s="70"/>
      <c r="P618" s="199">
        <f>O618*H618</f>
        <v>0</v>
      </c>
      <c r="Q618" s="199">
        <v>1.2E-4</v>
      </c>
      <c r="R618" s="199">
        <f>Q618*H618</f>
        <v>1.1520000000000001E-2</v>
      </c>
      <c r="S618" s="199">
        <v>0</v>
      </c>
      <c r="T618" s="200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201" t="s">
        <v>238</v>
      </c>
      <c r="AT618" s="201" t="s">
        <v>156</v>
      </c>
      <c r="AU618" s="201" t="s">
        <v>87</v>
      </c>
      <c r="AY618" s="16" t="s">
        <v>154</v>
      </c>
      <c r="BE618" s="202">
        <f>IF(N618="základní",J618,0)</f>
        <v>0</v>
      </c>
      <c r="BF618" s="202">
        <f>IF(N618="snížená",J618,0)</f>
        <v>0</v>
      </c>
      <c r="BG618" s="202">
        <f>IF(N618="zákl. přenesená",J618,0)</f>
        <v>0</v>
      </c>
      <c r="BH618" s="202">
        <f>IF(N618="sníž. přenesená",J618,0)</f>
        <v>0</v>
      </c>
      <c r="BI618" s="202">
        <f>IF(N618="nulová",J618,0)</f>
        <v>0</v>
      </c>
      <c r="BJ618" s="16" t="s">
        <v>87</v>
      </c>
      <c r="BK618" s="202">
        <f>ROUND(I618*H618,0)</f>
        <v>0</v>
      </c>
      <c r="BL618" s="16" t="s">
        <v>238</v>
      </c>
      <c r="BM618" s="201" t="s">
        <v>1087</v>
      </c>
    </row>
    <row r="619" spans="1:65" s="13" customFormat="1" ht="11.25">
      <c r="B619" s="203"/>
      <c r="C619" s="204"/>
      <c r="D619" s="205" t="s">
        <v>163</v>
      </c>
      <c r="E619" s="206" t="s">
        <v>1</v>
      </c>
      <c r="F619" s="207" t="s">
        <v>1088</v>
      </c>
      <c r="G619" s="204"/>
      <c r="H619" s="208">
        <v>96</v>
      </c>
      <c r="I619" s="209"/>
      <c r="J619" s="204"/>
      <c r="K619" s="204"/>
      <c r="L619" s="210"/>
      <c r="M619" s="211"/>
      <c r="N619" s="212"/>
      <c r="O619" s="212"/>
      <c r="P619" s="212"/>
      <c r="Q619" s="212"/>
      <c r="R619" s="212"/>
      <c r="S619" s="212"/>
      <c r="T619" s="213"/>
      <c r="AT619" s="214" t="s">
        <v>163</v>
      </c>
      <c r="AU619" s="214" t="s">
        <v>87</v>
      </c>
      <c r="AV619" s="13" t="s">
        <v>87</v>
      </c>
      <c r="AW619" s="13" t="s">
        <v>33</v>
      </c>
      <c r="AX619" s="13" t="s">
        <v>77</v>
      </c>
      <c r="AY619" s="214" t="s">
        <v>154</v>
      </c>
    </row>
    <row r="620" spans="1:65" s="2" customFormat="1" ht="16.5" customHeight="1">
      <c r="A620" s="33"/>
      <c r="B620" s="34"/>
      <c r="C620" s="190" t="s">
        <v>1089</v>
      </c>
      <c r="D620" s="190" t="s">
        <v>156</v>
      </c>
      <c r="E620" s="191" t="s">
        <v>1090</v>
      </c>
      <c r="F620" s="192" t="s">
        <v>1091</v>
      </c>
      <c r="G620" s="193" t="s">
        <v>224</v>
      </c>
      <c r="H620" s="194">
        <v>96</v>
      </c>
      <c r="I620" s="195"/>
      <c r="J620" s="196">
        <f>ROUND(I620*H620,0)</f>
        <v>0</v>
      </c>
      <c r="K620" s="192" t="s">
        <v>160</v>
      </c>
      <c r="L620" s="38"/>
      <c r="M620" s="197" t="s">
        <v>1</v>
      </c>
      <c r="N620" s="198" t="s">
        <v>43</v>
      </c>
      <c r="O620" s="70"/>
      <c r="P620" s="199">
        <f>O620*H620</f>
        <v>0</v>
      </c>
      <c r="Q620" s="199">
        <v>5.0000000000000002E-5</v>
      </c>
      <c r="R620" s="199">
        <f>Q620*H620</f>
        <v>4.8000000000000004E-3</v>
      </c>
      <c r="S620" s="199">
        <v>0</v>
      </c>
      <c r="T620" s="200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201" t="s">
        <v>238</v>
      </c>
      <c r="AT620" s="201" t="s">
        <v>156</v>
      </c>
      <c r="AU620" s="201" t="s">
        <v>87</v>
      </c>
      <c r="AY620" s="16" t="s">
        <v>154</v>
      </c>
      <c r="BE620" s="202">
        <f>IF(N620="základní",J620,0)</f>
        <v>0</v>
      </c>
      <c r="BF620" s="202">
        <f>IF(N620="snížená",J620,0)</f>
        <v>0</v>
      </c>
      <c r="BG620" s="202">
        <f>IF(N620="zákl. přenesená",J620,0)</f>
        <v>0</v>
      </c>
      <c r="BH620" s="202">
        <f>IF(N620="sníž. přenesená",J620,0)</f>
        <v>0</v>
      </c>
      <c r="BI620" s="202">
        <f>IF(N620="nulová",J620,0)</f>
        <v>0</v>
      </c>
      <c r="BJ620" s="16" t="s">
        <v>87</v>
      </c>
      <c r="BK620" s="202">
        <f>ROUND(I620*H620,0)</f>
        <v>0</v>
      </c>
      <c r="BL620" s="16" t="s">
        <v>238</v>
      </c>
      <c r="BM620" s="201" t="s">
        <v>1092</v>
      </c>
    </row>
    <row r="621" spans="1:65" s="13" customFormat="1" ht="11.25">
      <c r="B621" s="203"/>
      <c r="C621" s="204"/>
      <c r="D621" s="205" t="s">
        <v>163</v>
      </c>
      <c r="E621" s="206" t="s">
        <v>1</v>
      </c>
      <c r="F621" s="207" t="s">
        <v>1088</v>
      </c>
      <c r="G621" s="204"/>
      <c r="H621" s="208">
        <v>96</v>
      </c>
      <c r="I621" s="209"/>
      <c r="J621" s="204"/>
      <c r="K621" s="204"/>
      <c r="L621" s="210"/>
      <c r="M621" s="211"/>
      <c r="N621" s="212"/>
      <c r="O621" s="212"/>
      <c r="P621" s="212"/>
      <c r="Q621" s="212"/>
      <c r="R621" s="212"/>
      <c r="S621" s="212"/>
      <c r="T621" s="213"/>
      <c r="AT621" s="214" t="s">
        <v>163</v>
      </c>
      <c r="AU621" s="214" t="s">
        <v>87</v>
      </c>
      <c r="AV621" s="13" t="s">
        <v>87</v>
      </c>
      <c r="AW621" s="13" t="s">
        <v>33</v>
      </c>
      <c r="AX621" s="13" t="s">
        <v>77</v>
      </c>
      <c r="AY621" s="214" t="s">
        <v>154</v>
      </c>
    </row>
    <row r="622" spans="1:65" s="2" customFormat="1" ht="16.5" customHeight="1">
      <c r="A622" s="33"/>
      <c r="B622" s="34"/>
      <c r="C622" s="190" t="s">
        <v>1093</v>
      </c>
      <c r="D622" s="190" t="s">
        <v>156</v>
      </c>
      <c r="E622" s="191" t="s">
        <v>1094</v>
      </c>
      <c r="F622" s="192" t="s">
        <v>1095</v>
      </c>
      <c r="G622" s="193" t="s">
        <v>219</v>
      </c>
      <c r="H622" s="194">
        <v>48</v>
      </c>
      <c r="I622" s="195"/>
      <c r="J622" s="196">
        <f>ROUND(I622*H622,0)</f>
        <v>0</v>
      </c>
      <c r="K622" s="192" t="s">
        <v>160</v>
      </c>
      <c r="L622" s="38"/>
      <c r="M622" s="197" t="s">
        <v>1</v>
      </c>
      <c r="N622" s="198" t="s">
        <v>43</v>
      </c>
      <c r="O622" s="70"/>
      <c r="P622" s="199">
        <f>O622*H622</f>
        <v>0</v>
      </c>
      <c r="Q622" s="199">
        <v>2.1000000000000001E-4</v>
      </c>
      <c r="R622" s="199">
        <f>Q622*H622</f>
        <v>1.008E-2</v>
      </c>
      <c r="S622" s="199">
        <v>0</v>
      </c>
      <c r="T622" s="200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201" t="s">
        <v>238</v>
      </c>
      <c r="AT622" s="201" t="s">
        <v>156</v>
      </c>
      <c r="AU622" s="201" t="s">
        <v>87</v>
      </c>
      <c r="AY622" s="16" t="s">
        <v>154</v>
      </c>
      <c r="BE622" s="202">
        <f>IF(N622="základní",J622,0)</f>
        <v>0</v>
      </c>
      <c r="BF622" s="202">
        <f>IF(N622="snížená",J622,0)</f>
        <v>0</v>
      </c>
      <c r="BG622" s="202">
        <f>IF(N622="zákl. přenesená",J622,0)</f>
        <v>0</v>
      </c>
      <c r="BH622" s="202">
        <f>IF(N622="sníž. přenesená",J622,0)</f>
        <v>0</v>
      </c>
      <c r="BI622" s="202">
        <f>IF(N622="nulová",J622,0)</f>
        <v>0</v>
      </c>
      <c r="BJ622" s="16" t="s">
        <v>87</v>
      </c>
      <c r="BK622" s="202">
        <f>ROUND(I622*H622,0)</f>
        <v>0</v>
      </c>
      <c r="BL622" s="16" t="s">
        <v>238</v>
      </c>
      <c r="BM622" s="201" t="s">
        <v>1096</v>
      </c>
    </row>
    <row r="623" spans="1:65" s="13" customFormat="1" ht="11.25">
      <c r="B623" s="203"/>
      <c r="C623" s="204"/>
      <c r="D623" s="205" t="s">
        <v>163</v>
      </c>
      <c r="E623" s="206" t="s">
        <v>1</v>
      </c>
      <c r="F623" s="207" t="s">
        <v>1097</v>
      </c>
      <c r="G623" s="204"/>
      <c r="H623" s="208">
        <v>48</v>
      </c>
      <c r="I623" s="209"/>
      <c r="J623" s="204"/>
      <c r="K623" s="204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163</v>
      </c>
      <c r="AU623" s="214" t="s">
        <v>87</v>
      </c>
      <c r="AV623" s="13" t="s">
        <v>87</v>
      </c>
      <c r="AW623" s="13" t="s">
        <v>33</v>
      </c>
      <c r="AX623" s="13" t="s">
        <v>77</v>
      </c>
      <c r="AY623" s="214" t="s">
        <v>154</v>
      </c>
    </row>
    <row r="624" spans="1:65" s="2" customFormat="1" ht="16.5" customHeight="1">
      <c r="A624" s="33"/>
      <c r="B624" s="34"/>
      <c r="C624" s="190" t="s">
        <v>1098</v>
      </c>
      <c r="D624" s="190" t="s">
        <v>156</v>
      </c>
      <c r="E624" s="191" t="s">
        <v>1099</v>
      </c>
      <c r="F624" s="192" t="s">
        <v>1100</v>
      </c>
      <c r="G624" s="193" t="s">
        <v>219</v>
      </c>
      <c r="H624" s="194">
        <v>16</v>
      </c>
      <c r="I624" s="195"/>
      <c r="J624" s="196">
        <f>ROUND(I624*H624,0)</f>
        <v>0</v>
      </c>
      <c r="K624" s="192" t="s">
        <v>160</v>
      </c>
      <c r="L624" s="38"/>
      <c r="M624" s="197" t="s">
        <v>1</v>
      </c>
      <c r="N624" s="198" t="s">
        <v>43</v>
      </c>
      <c r="O624" s="70"/>
      <c r="P624" s="199">
        <f>O624*H624</f>
        <v>0</v>
      </c>
      <c r="Q624" s="199">
        <v>2.0000000000000001E-4</v>
      </c>
      <c r="R624" s="199">
        <f>Q624*H624</f>
        <v>3.2000000000000002E-3</v>
      </c>
      <c r="S624" s="199">
        <v>0</v>
      </c>
      <c r="T624" s="200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201" t="s">
        <v>238</v>
      </c>
      <c r="AT624" s="201" t="s">
        <v>156</v>
      </c>
      <c r="AU624" s="201" t="s">
        <v>87</v>
      </c>
      <c r="AY624" s="16" t="s">
        <v>154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16" t="s">
        <v>87</v>
      </c>
      <c r="BK624" s="202">
        <f>ROUND(I624*H624,0)</f>
        <v>0</v>
      </c>
      <c r="BL624" s="16" t="s">
        <v>238</v>
      </c>
      <c r="BM624" s="201" t="s">
        <v>1101</v>
      </c>
    </row>
    <row r="625" spans="1:65" s="2" customFormat="1" ht="16.5" customHeight="1">
      <c r="A625" s="33"/>
      <c r="B625" s="34"/>
      <c r="C625" s="190" t="s">
        <v>1102</v>
      </c>
      <c r="D625" s="190" t="s">
        <v>156</v>
      </c>
      <c r="E625" s="191" t="s">
        <v>1103</v>
      </c>
      <c r="F625" s="192" t="s">
        <v>1104</v>
      </c>
      <c r="G625" s="193" t="s">
        <v>224</v>
      </c>
      <c r="H625" s="194">
        <v>96</v>
      </c>
      <c r="I625" s="195"/>
      <c r="J625" s="196">
        <f>ROUND(I625*H625,0)</f>
        <v>0</v>
      </c>
      <c r="K625" s="192" t="s">
        <v>160</v>
      </c>
      <c r="L625" s="38"/>
      <c r="M625" s="197" t="s">
        <v>1</v>
      </c>
      <c r="N625" s="198" t="s">
        <v>43</v>
      </c>
      <c r="O625" s="70"/>
      <c r="P625" s="199">
        <f>O625*H625</f>
        <v>0</v>
      </c>
      <c r="Q625" s="199">
        <v>3.2000000000000003E-4</v>
      </c>
      <c r="R625" s="199">
        <f>Q625*H625</f>
        <v>3.0720000000000004E-2</v>
      </c>
      <c r="S625" s="199">
        <v>0</v>
      </c>
      <c r="T625" s="200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201" t="s">
        <v>238</v>
      </c>
      <c r="AT625" s="201" t="s">
        <v>156</v>
      </c>
      <c r="AU625" s="201" t="s">
        <v>87</v>
      </c>
      <c r="AY625" s="16" t="s">
        <v>154</v>
      </c>
      <c r="BE625" s="202">
        <f>IF(N625="základní",J625,0)</f>
        <v>0</v>
      </c>
      <c r="BF625" s="202">
        <f>IF(N625="snížená",J625,0)</f>
        <v>0</v>
      </c>
      <c r="BG625" s="202">
        <f>IF(N625="zákl. přenesená",J625,0)</f>
        <v>0</v>
      </c>
      <c r="BH625" s="202">
        <f>IF(N625="sníž. přenesená",J625,0)</f>
        <v>0</v>
      </c>
      <c r="BI625" s="202">
        <f>IF(N625="nulová",J625,0)</f>
        <v>0</v>
      </c>
      <c r="BJ625" s="16" t="s">
        <v>87</v>
      </c>
      <c r="BK625" s="202">
        <f>ROUND(I625*H625,0)</f>
        <v>0</v>
      </c>
      <c r="BL625" s="16" t="s">
        <v>238</v>
      </c>
      <c r="BM625" s="201" t="s">
        <v>1105</v>
      </c>
    </row>
    <row r="626" spans="1:65" s="13" customFormat="1" ht="11.25">
      <c r="B626" s="203"/>
      <c r="C626" s="204"/>
      <c r="D626" s="205" t="s">
        <v>163</v>
      </c>
      <c r="E626" s="206" t="s">
        <v>1</v>
      </c>
      <c r="F626" s="207" t="s">
        <v>1106</v>
      </c>
      <c r="G626" s="204"/>
      <c r="H626" s="208">
        <v>96</v>
      </c>
      <c r="I626" s="209"/>
      <c r="J626" s="204"/>
      <c r="K626" s="204"/>
      <c r="L626" s="210"/>
      <c r="M626" s="211"/>
      <c r="N626" s="212"/>
      <c r="O626" s="212"/>
      <c r="P626" s="212"/>
      <c r="Q626" s="212"/>
      <c r="R626" s="212"/>
      <c r="S626" s="212"/>
      <c r="T626" s="213"/>
      <c r="AT626" s="214" t="s">
        <v>163</v>
      </c>
      <c r="AU626" s="214" t="s">
        <v>87</v>
      </c>
      <c r="AV626" s="13" t="s">
        <v>87</v>
      </c>
      <c r="AW626" s="13" t="s">
        <v>33</v>
      </c>
      <c r="AX626" s="13" t="s">
        <v>77</v>
      </c>
      <c r="AY626" s="214" t="s">
        <v>154</v>
      </c>
    </row>
    <row r="627" spans="1:65" s="2" customFormat="1" ht="16.5" customHeight="1">
      <c r="A627" s="33"/>
      <c r="B627" s="34"/>
      <c r="C627" s="190" t="s">
        <v>1107</v>
      </c>
      <c r="D627" s="190" t="s">
        <v>156</v>
      </c>
      <c r="E627" s="191" t="s">
        <v>1108</v>
      </c>
      <c r="F627" s="192" t="s">
        <v>1109</v>
      </c>
      <c r="G627" s="193" t="s">
        <v>224</v>
      </c>
      <c r="H627" s="194">
        <v>48.96</v>
      </c>
      <c r="I627" s="195"/>
      <c r="J627" s="196">
        <f>ROUND(I627*H627,0)</f>
        <v>0</v>
      </c>
      <c r="K627" s="192" t="s">
        <v>160</v>
      </c>
      <c r="L627" s="38"/>
      <c r="M627" s="197" t="s">
        <v>1</v>
      </c>
      <c r="N627" s="198" t="s">
        <v>43</v>
      </c>
      <c r="O627" s="70"/>
      <c r="P627" s="199">
        <f>O627*H627</f>
        <v>0</v>
      </c>
      <c r="Q627" s="199">
        <v>3.3E-4</v>
      </c>
      <c r="R627" s="199">
        <f>Q627*H627</f>
        <v>1.6156799999999999E-2</v>
      </c>
      <c r="S627" s="199">
        <v>0</v>
      </c>
      <c r="T627" s="200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201" t="s">
        <v>238</v>
      </c>
      <c r="AT627" s="201" t="s">
        <v>156</v>
      </c>
      <c r="AU627" s="201" t="s">
        <v>87</v>
      </c>
      <c r="AY627" s="16" t="s">
        <v>154</v>
      </c>
      <c r="BE627" s="202">
        <f>IF(N627="základní",J627,0)</f>
        <v>0</v>
      </c>
      <c r="BF627" s="202">
        <f>IF(N627="snížená",J627,0)</f>
        <v>0</v>
      </c>
      <c r="BG627" s="202">
        <f>IF(N627="zákl. přenesená",J627,0)</f>
        <v>0</v>
      </c>
      <c r="BH627" s="202">
        <f>IF(N627="sníž. přenesená",J627,0)</f>
        <v>0</v>
      </c>
      <c r="BI627" s="202">
        <f>IF(N627="nulová",J627,0)</f>
        <v>0</v>
      </c>
      <c r="BJ627" s="16" t="s">
        <v>87</v>
      </c>
      <c r="BK627" s="202">
        <f>ROUND(I627*H627,0)</f>
        <v>0</v>
      </c>
      <c r="BL627" s="16" t="s">
        <v>238</v>
      </c>
      <c r="BM627" s="201" t="s">
        <v>1110</v>
      </c>
    </row>
    <row r="628" spans="1:65" s="13" customFormat="1" ht="11.25">
      <c r="B628" s="203"/>
      <c r="C628" s="204"/>
      <c r="D628" s="205" t="s">
        <v>163</v>
      </c>
      <c r="E628" s="206" t="s">
        <v>1</v>
      </c>
      <c r="F628" s="207" t="s">
        <v>1056</v>
      </c>
      <c r="G628" s="204"/>
      <c r="H628" s="208">
        <v>48.96</v>
      </c>
      <c r="I628" s="209"/>
      <c r="J628" s="204"/>
      <c r="K628" s="204"/>
      <c r="L628" s="210"/>
      <c r="M628" s="211"/>
      <c r="N628" s="212"/>
      <c r="O628" s="212"/>
      <c r="P628" s="212"/>
      <c r="Q628" s="212"/>
      <c r="R628" s="212"/>
      <c r="S628" s="212"/>
      <c r="T628" s="213"/>
      <c r="AT628" s="214" t="s">
        <v>163</v>
      </c>
      <c r="AU628" s="214" t="s">
        <v>87</v>
      </c>
      <c r="AV628" s="13" t="s">
        <v>87</v>
      </c>
      <c r="AW628" s="13" t="s">
        <v>33</v>
      </c>
      <c r="AX628" s="13" t="s">
        <v>77</v>
      </c>
      <c r="AY628" s="214" t="s">
        <v>154</v>
      </c>
    </row>
    <row r="629" spans="1:65" s="2" customFormat="1" ht="16.5" customHeight="1">
      <c r="A629" s="33"/>
      <c r="B629" s="34"/>
      <c r="C629" s="190" t="s">
        <v>1111</v>
      </c>
      <c r="D629" s="190" t="s">
        <v>156</v>
      </c>
      <c r="E629" s="191" t="s">
        <v>1112</v>
      </c>
      <c r="F629" s="192" t="s">
        <v>1113</v>
      </c>
      <c r="G629" s="193" t="s">
        <v>176</v>
      </c>
      <c r="H629" s="194">
        <v>2.4950000000000001</v>
      </c>
      <c r="I629" s="195"/>
      <c r="J629" s="196">
        <f>ROUND(I629*H629,0)</f>
        <v>0</v>
      </c>
      <c r="K629" s="192" t="s">
        <v>160</v>
      </c>
      <c r="L629" s="38"/>
      <c r="M629" s="197" t="s">
        <v>1</v>
      </c>
      <c r="N629" s="198" t="s">
        <v>43</v>
      </c>
      <c r="O629" s="70"/>
      <c r="P629" s="199">
        <f>O629*H629</f>
        <v>0</v>
      </c>
      <c r="Q629" s="199">
        <v>0</v>
      </c>
      <c r="R629" s="199">
        <f>Q629*H629</f>
        <v>0</v>
      </c>
      <c r="S629" s="199">
        <v>0</v>
      </c>
      <c r="T629" s="200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201" t="s">
        <v>238</v>
      </c>
      <c r="AT629" s="201" t="s">
        <v>156</v>
      </c>
      <c r="AU629" s="201" t="s">
        <v>87</v>
      </c>
      <c r="AY629" s="16" t="s">
        <v>154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16" t="s">
        <v>87</v>
      </c>
      <c r="BK629" s="202">
        <f>ROUND(I629*H629,0)</f>
        <v>0</v>
      </c>
      <c r="BL629" s="16" t="s">
        <v>238</v>
      </c>
      <c r="BM629" s="201" t="s">
        <v>1114</v>
      </c>
    </row>
    <row r="630" spans="1:65" s="12" customFormat="1" ht="22.9" customHeight="1">
      <c r="B630" s="174"/>
      <c r="C630" s="175"/>
      <c r="D630" s="176" t="s">
        <v>76</v>
      </c>
      <c r="E630" s="188" t="s">
        <v>1115</v>
      </c>
      <c r="F630" s="188" t="s">
        <v>1116</v>
      </c>
      <c r="G630" s="175"/>
      <c r="H630" s="175"/>
      <c r="I630" s="178"/>
      <c r="J630" s="189">
        <f>BK630</f>
        <v>0</v>
      </c>
      <c r="K630" s="175"/>
      <c r="L630" s="180"/>
      <c r="M630" s="181"/>
      <c r="N630" s="182"/>
      <c r="O630" s="182"/>
      <c r="P630" s="183">
        <f>SUM(P631:P642)</f>
        <v>0</v>
      </c>
      <c r="Q630" s="182"/>
      <c r="R630" s="183">
        <f>SUM(R631:R642)</f>
        <v>0.61639180000000005</v>
      </c>
      <c r="S630" s="182"/>
      <c r="T630" s="184">
        <f>SUM(T631:T642)</f>
        <v>0</v>
      </c>
      <c r="AR630" s="185" t="s">
        <v>87</v>
      </c>
      <c r="AT630" s="186" t="s">
        <v>76</v>
      </c>
      <c r="AU630" s="186" t="s">
        <v>8</v>
      </c>
      <c r="AY630" s="185" t="s">
        <v>154</v>
      </c>
      <c r="BK630" s="187">
        <f>SUM(BK631:BK642)</f>
        <v>0</v>
      </c>
    </row>
    <row r="631" spans="1:65" s="2" customFormat="1" ht="16.5" customHeight="1">
      <c r="A631" s="33"/>
      <c r="B631" s="34"/>
      <c r="C631" s="190" t="s">
        <v>1117</v>
      </c>
      <c r="D631" s="190" t="s">
        <v>156</v>
      </c>
      <c r="E631" s="191" t="s">
        <v>1118</v>
      </c>
      <c r="F631" s="192" t="s">
        <v>1119</v>
      </c>
      <c r="G631" s="193" t="s">
        <v>198</v>
      </c>
      <c r="H631" s="194">
        <v>18.234999999999999</v>
      </c>
      <c r="I631" s="195"/>
      <c r="J631" s="196">
        <f>ROUND(I631*H631,0)</f>
        <v>0</v>
      </c>
      <c r="K631" s="192" t="s">
        <v>160</v>
      </c>
      <c r="L631" s="38"/>
      <c r="M631" s="197" t="s">
        <v>1</v>
      </c>
      <c r="N631" s="198" t="s">
        <v>43</v>
      </c>
      <c r="O631" s="70"/>
      <c r="P631" s="199">
        <f>O631*H631</f>
        <v>0</v>
      </c>
      <c r="Q631" s="199">
        <v>2.9999999999999997E-4</v>
      </c>
      <c r="R631" s="199">
        <f>Q631*H631</f>
        <v>5.4704999999999997E-3</v>
      </c>
      <c r="S631" s="199">
        <v>0</v>
      </c>
      <c r="T631" s="200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201" t="s">
        <v>238</v>
      </c>
      <c r="AT631" s="201" t="s">
        <v>156</v>
      </c>
      <c r="AU631" s="201" t="s">
        <v>87</v>
      </c>
      <c r="AY631" s="16" t="s">
        <v>154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16" t="s">
        <v>87</v>
      </c>
      <c r="BK631" s="202">
        <f>ROUND(I631*H631,0)</f>
        <v>0</v>
      </c>
      <c r="BL631" s="16" t="s">
        <v>238</v>
      </c>
      <c r="BM631" s="201" t="s">
        <v>1120</v>
      </c>
    </row>
    <row r="632" spans="1:65" s="13" customFormat="1" ht="11.25">
      <c r="B632" s="203"/>
      <c r="C632" s="204"/>
      <c r="D632" s="205" t="s">
        <v>163</v>
      </c>
      <c r="E632" s="206" t="s">
        <v>1</v>
      </c>
      <c r="F632" s="207" t="s">
        <v>1121</v>
      </c>
      <c r="G632" s="204"/>
      <c r="H632" s="208">
        <v>18.234999999999999</v>
      </c>
      <c r="I632" s="209"/>
      <c r="J632" s="204"/>
      <c r="K632" s="204"/>
      <c r="L632" s="210"/>
      <c r="M632" s="211"/>
      <c r="N632" s="212"/>
      <c r="O632" s="212"/>
      <c r="P632" s="212"/>
      <c r="Q632" s="212"/>
      <c r="R632" s="212"/>
      <c r="S632" s="212"/>
      <c r="T632" s="213"/>
      <c r="AT632" s="214" t="s">
        <v>163</v>
      </c>
      <c r="AU632" s="214" t="s">
        <v>87</v>
      </c>
      <c r="AV632" s="13" t="s">
        <v>87</v>
      </c>
      <c r="AW632" s="13" t="s">
        <v>33</v>
      </c>
      <c r="AX632" s="13" t="s">
        <v>77</v>
      </c>
      <c r="AY632" s="214" t="s">
        <v>154</v>
      </c>
    </row>
    <row r="633" spans="1:65" s="2" customFormat="1" ht="16.5" customHeight="1">
      <c r="A633" s="33"/>
      <c r="B633" s="34"/>
      <c r="C633" s="190" t="s">
        <v>1122</v>
      </c>
      <c r="D633" s="190" t="s">
        <v>156</v>
      </c>
      <c r="E633" s="191" t="s">
        <v>1123</v>
      </c>
      <c r="F633" s="192" t="s">
        <v>1124</v>
      </c>
      <c r="G633" s="193" t="s">
        <v>198</v>
      </c>
      <c r="H633" s="194">
        <v>18.234999999999999</v>
      </c>
      <c r="I633" s="195"/>
      <c r="J633" s="196">
        <f>ROUND(I633*H633,0)</f>
        <v>0</v>
      </c>
      <c r="K633" s="192" t="s">
        <v>160</v>
      </c>
      <c r="L633" s="38"/>
      <c r="M633" s="197" t="s">
        <v>1</v>
      </c>
      <c r="N633" s="198" t="s">
        <v>43</v>
      </c>
      <c r="O633" s="70"/>
      <c r="P633" s="199">
        <f>O633*H633</f>
        <v>0</v>
      </c>
      <c r="Q633" s="199">
        <v>4.4999999999999997E-3</v>
      </c>
      <c r="R633" s="199">
        <f>Q633*H633</f>
        <v>8.2057499999999992E-2</v>
      </c>
      <c r="S633" s="199">
        <v>0</v>
      </c>
      <c r="T633" s="200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201" t="s">
        <v>238</v>
      </c>
      <c r="AT633" s="201" t="s">
        <v>156</v>
      </c>
      <c r="AU633" s="201" t="s">
        <v>87</v>
      </c>
      <c r="AY633" s="16" t="s">
        <v>154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16" t="s">
        <v>87</v>
      </c>
      <c r="BK633" s="202">
        <f>ROUND(I633*H633,0)</f>
        <v>0</v>
      </c>
      <c r="BL633" s="16" t="s">
        <v>238</v>
      </c>
      <c r="BM633" s="201" t="s">
        <v>1125</v>
      </c>
    </row>
    <row r="634" spans="1:65" s="2" customFormat="1" ht="16.5" customHeight="1">
      <c r="A634" s="33"/>
      <c r="B634" s="34"/>
      <c r="C634" s="190" t="s">
        <v>1126</v>
      </c>
      <c r="D634" s="190" t="s">
        <v>156</v>
      </c>
      <c r="E634" s="191" t="s">
        <v>1127</v>
      </c>
      <c r="F634" s="192" t="s">
        <v>1128</v>
      </c>
      <c r="G634" s="193" t="s">
        <v>198</v>
      </c>
      <c r="H634" s="194">
        <v>36.47</v>
      </c>
      <c r="I634" s="195"/>
      <c r="J634" s="196">
        <f>ROUND(I634*H634,0)</f>
        <v>0</v>
      </c>
      <c r="K634" s="192" t="s">
        <v>160</v>
      </c>
      <c r="L634" s="38"/>
      <c r="M634" s="197" t="s">
        <v>1</v>
      </c>
      <c r="N634" s="198" t="s">
        <v>43</v>
      </c>
      <c r="O634" s="70"/>
      <c r="P634" s="199">
        <f>O634*H634</f>
        <v>0</v>
      </c>
      <c r="Q634" s="199">
        <v>1.4499999999999999E-3</v>
      </c>
      <c r="R634" s="199">
        <f>Q634*H634</f>
        <v>5.2881499999999998E-2</v>
      </c>
      <c r="S634" s="199">
        <v>0</v>
      </c>
      <c r="T634" s="200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201" t="s">
        <v>238</v>
      </c>
      <c r="AT634" s="201" t="s">
        <v>156</v>
      </c>
      <c r="AU634" s="201" t="s">
        <v>87</v>
      </c>
      <c r="AY634" s="16" t="s">
        <v>154</v>
      </c>
      <c r="BE634" s="202">
        <f>IF(N634="základní",J634,0)</f>
        <v>0</v>
      </c>
      <c r="BF634" s="202">
        <f>IF(N634="snížená",J634,0)</f>
        <v>0</v>
      </c>
      <c r="BG634" s="202">
        <f>IF(N634="zákl. přenesená",J634,0)</f>
        <v>0</v>
      </c>
      <c r="BH634" s="202">
        <f>IF(N634="sníž. přenesená",J634,0)</f>
        <v>0</v>
      </c>
      <c r="BI634" s="202">
        <f>IF(N634="nulová",J634,0)</f>
        <v>0</v>
      </c>
      <c r="BJ634" s="16" t="s">
        <v>87</v>
      </c>
      <c r="BK634" s="202">
        <f>ROUND(I634*H634,0)</f>
        <v>0</v>
      </c>
      <c r="BL634" s="16" t="s">
        <v>238</v>
      </c>
      <c r="BM634" s="201" t="s">
        <v>1129</v>
      </c>
    </row>
    <row r="635" spans="1:65" s="13" customFormat="1" ht="11.25">
      <c r="B635" s="203"/>
      <c r="C635" s="204"/>
      <c r="D635" s="205" t="s">
        <v>163</v>
      </c>
      <c r="E635" s="206" t="s">
        <v>1</v>
      </c>
      <c r="F635" s="207" t="s">
        <v>1130</v>
      </c>
      <c r="G635" s="204"/>
      <c r="H635" s="208">
        <v>36.47</v>
      </c>
      <c r="I635" s="209"/>
      <c r="J635" s="204"/>
      <c r="K635" s="204"/>
      <c r="L635" s="210"/>
      <c r="M635" s="211"/>
      <c r="N635" s="212"/>
      <c r="O635" s="212"/>
      <c r="P635" s="212"/>
      <c r="Q635" s="212"/>
      <c r="R635" s="212"/>
      <c r="S635" s="212"/>
      <c r="T635" s="213"/>
      <c r="AT635" s="214" t="s">
        <v>163</v>
      </c>
      <c r="AU635" s="214" t="s">
        <v>87</v>
      </c>
      <c r="AV635" s="13" t="s">
        <v>87</v>
      </c>
      <c r="AW635" s="13" t="s">
        <v>33</v>
      </c>
      <c r="AX635" s="13" t="s">
        <v>77</v>
      </c>
      <c r="AY635" s="214" t="s">
        <v>154</v>
      </c>
    </row>
    <row r="636" spans="1:65" s="2" customFormat="1" ht="16.5" customHeight="1">
      <c r="A636" s="33"/>
      <c r="B636" s="34"/>
      <c r="C636" s="190" t="s">
        <v>1131</v>
      </c>
      <c r="D636" s="190" t="s">
        <v>156</v>
      </c>
      <c r="E636" s="191" t="s">
        <v>1132</v>
      </c>
      <c r="F636" s="192" t="s">
        <v>1133</v>
      </c>
      <c r="G636" s="193" t="s">
        <v>224</v>
      </c>
      <c r="H636" s="194">
        <v>20.96</v>
      </c>
      <c r="I636" s="195"/>
      <c r="J636" s="196">
        <f>ROUND(I636*H636,0)</f>
        <v>0</v>
      </c>
      <c r="K636" s="192" t="s">
        <v>160</v>
      </c>
      <c r="L636" s="38"/>
      <c r="M636" s="197" t="s">
        <v>1</v>
      </c>
      <c r="N636" s="198" t="s">
        <v>43</v>
      </c>
      <c r="O636" s="70"/>
      <c r="P636" s="199">
        <f>O636*H636</f>
        <v>0</v>
      </c>
      <c r="Q636" s="199">
        <v>5.5000000000000003E-4</v>
      </c>
      <c r="R636" s="199">
        <f>Q636*H636</f>
        <v>1.1528000000000002E-2</v>
      </c>
      <c r="S636" s="199">
        <v>0</v>
      </c>
      <c r="T636" s="200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201" t="s">
        <v>238</v>
      </c>
      <c r="AT636" s="201" t="s">
        <v>156</v>
      </c>
      <c r="AU636" s="201" t="s">
        <v>87</v>
      </c>
      <c r="AY636" s="16" t="s">
        <v>154</v>
      </c>
      <c r="BE636" s="202">
        <f>IF(N636="základní",J636,0)</f>
        <v>0</v>
      </c>
      <c r="BF636" s="202">
        <f>IF(N636="snížená",J636,0)</f>
        <v>0</v>
      </c>
      <c r="BG636" s="202">
        <f>IF(N636="zákl. přenesená",J636,0)</f>
        <v>0</v>
      </c>
      <c r="BH636" s="202">
        <f>IF(N636="sníž. přenesená",J636,0)</f>
        <v>0</v>
      </c>
      <c r="BI636" s="202">
        <f>IF(N636="nulová",J636,0)</f>
        <v>0</v>
      </c>
      <c r="BJ636" s="16" t="s">
        <v>87</v>
      </c>
      <c r="BK636" s="202">
        <f>ROUND(I636*H636,0)</f>
        <v>0</v>
      </c>
      <c r="BL636" s="16" t="s">
        <v>238</v>
      </c>
      <c r="BM636" s="201" t="s">
        <v>1134</v>
      </c>
    </row>
    <row r="637" spans="1:65" s="13" customFormat="1" ht="11.25">
      <c r="B637" s="203"/>
      <c r="C637" s="204"/>
      <c r="D637" s="205" t="s">
        <v>163</v>
      </c>
      <c r="E637" s="206" t="s">
        <v>1</v>
      </c>
      <c r="F637" s="207" t="s">
        <v>1135</v>
      </c>
      <c r="G637" s="204"/>
      <c r="H637" s="208">
        <v>20.96</v>
      </c>
      <c r="I637" s="209"/>
      <c r="J637" s="204"/>
      <c r="K637" s="204"/>
      <c r="L637" s="210"/>
      <c r="M637" s="211"/>
      <c r="N637" s="212"/>
      <c r="O637" s="212"/>
      <c r="P637" s="212"/>
      <c r="Q637" s="212"/>
      <c r="R637" s="212"/>
      <c r="S637" s="212"/>
      <c r="T637" s="213"/>
      <c r="AT637" s="214" t="s">
        <v>163</v>
      </c>
      <c r="AU637" s="214" t="s">
        <v>87</v>
      </c>
      <c r="AV637" s="13" t="s">
        <v>87</v>
      </c>
      <c r="AW637" s="13" t="s">
        <v>33</v>
      </c>
      <c r="AX637" s="13" t="s">
        <v>77</v>
      </c>
      <c r="AY637" s="214" t="s">
        <v>154</v>
      </c>
    </row>
    <row r="638" spans="1:65" s="2" customFormat="1" ht="21.75" customHeight="1">
      <c r="A638" s="33"/>
      <c r="B638" s="34"/>
      <c r="C638" s="190" t="s">
        <v>1136</v>
      </c>
      <c r="D638" s="190" t="s">
        <v>156</v>
      </c>
      <c r="E638" s="191" t="s">
        <v>1137</v>
      </c>
      <c r="F638" s="192" t="s">
        <v>1138</v>
      </c>
      <c r="G638" s="193" t="s">
        <v>198</v>
      </c>
      <c r="H638" s="194">
        <v>18.234999999999999</v>
      </c>
      <c r="I638" s="195"/>
      <c r="J638" s="196">
        <f>ROUND(I638*H638,0)</f>
        <v>0</v>
      </c>
      <c r="K638" s="192" t="s">
        <v>160</v>
      </c>
      <c r="L638" s="38"/>
      <c r="M638" s="197" t="s">
        <v>1</v>
      </c>
      <c r="N638" s="198" t="s">
        <v>43</v>
      </c>
      <c r="O638" s="70"/>
      <c r="P638" s="199">
        <f>O638*H638</f>
        <v>0</v>
      </c>
      <c r="Q638" s="199">
        <v>6.0000000000000001E-3</v>
      </c>
      <c r="R638" s="199">
        <f>Q638*H638</f>
        <v>0.10940999999999999</v>
      </c>
      <c r="S638" s="199">
        <v>0</v>
      </c>
      <c r="T638" s="200">
        <f>S638*H638</f>
        <v>0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201" t="s">
        <v>238</v>
      </c>
      <c r="AT638" s="201" t="s">
        <v>156</v>
      </c>
      <c r="AU638" s="201" t="s">
        <v>87</v>
      </c>
      <c r="AY638" s="16" t="s">
        <v>154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16" t="s">
        <v>87</v>
      </c>
      <c r="BK638" s="202">
        <f>ROUND(I638*H638,0)</f>
        <v>0</v>
      </c>
      <c r="BL638" s="16" t="s">
        <v>238</v>
      </c>
      <c r="BM638" s="201" t="s">
        <v>1139</v>
      </c>
    </row>
    <row r="639" spans="1:65" s="2" customFormat="1" ht="16.5" customHeight="1">
      <c r="A639" s="33"/>
      <c r="B639" s="34"/>
      <c r="C639" s="215" t="s">
        <v>1140</v>
      </c>
      <c r="D639" s="215" t="s">
        <v>270</v>
      </c>
      <c r="E639" s="216" t="s">
        <v>1141</v>
      </c>
      <c r="F639" s="217" t="s">
        <v>1142</v>
      </c>
      <c r="G639" s="218" t="s">
        <v>198</v>
      </c>
      <c r="H639" s="219">
        <v>20.059000000000001</v>
      </c>
      <c r="I639" s="220"/>
      <c r="J639" s="221">
        <f>ROUND(I639*H639,0)</f>
        <v>0</v>
      </c>
      <c r="K639" s="217" t="s">
        <v>160</v>
      </c>
      <c r="L639" s="222"/>
      <c r="M639" s="223" t="s">
        <v>1</v>
      </c>
      <c r="N639" s="224" t="s">
        <v>43</v>
      </c>
      <c r="O639" s="70"/>
      <c r="P639" s="199">
        <f>O639*H639</f>
        <v>0</v>
      </c>
      <c r="Q639" s="199">
        <v>1.77E-2</v>
      </c>
      <c r="R639" s="199">
        <f>Q639*H639</f>
        <v>0.35504430000000003</v>
      </c>
      <c r="S639" s="199">
        <v>0</v>
      </c>
      <c r="T639" s="200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201" t="s">
        <v>324</v>
      </c>
      <c r="AT639" s="201" t="s">
        <v>270</v>
      </c>
      <c r="AU639" s="201" t="s">
        <v>87</v>
      </c>
      <c r="AY639" s="16" t="s">
        <v>154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16" t="s">
        <v>87</v>
      </c>
      <c r="BK639" s="202">
        <f>ROUND(I639*H639,0)</f>
        <v>0</v>
      </c>
      <c r="BL639" s="16" t="s">
        <v>238</v>
      </c>
      <c r="BM639" s="201" t="s">
        <v>1143</v>
      </c>
    </row>
    <row r="640" spans="1:65" s="13" customFormat="1" ht="11.25">
      <c r="B640" s="203"/>
      <c r="C640" s="204"/>
      <c r="D640" s="205" t="s">
        <v>163</v>
      </c>
      <c r="E640" s="206" t="s">
        <v>1</v>
      </c>
      <c r="F640" s="207" t="s">
        <v>1144</v>
      </c>
      <c r="G640" s="204"/>
      <c r="H640" s="208">
        <v>20.059000000000001</v>
      </c>
      <c r="I640" s="209"/>
      <c r="J640" s="204"/>
      <c r="K640" s="204"/>
      <c r="L640" s="210"/>
      <c r="M640" s="211"/>
      <c r="N640" s="212"/>
      <c r="O640" s="212"/>
      <c r="P640" s="212"/>
      <c r="Q640" s="212"/>
      <c r="R640" s="212"/>
      <c r="S640" s="212"/>
      <c r="T640" s="213"/>
      <c r="AT640" s="214" t="s">
        <v>163</v>
      </c>
      <c r="AU640" s="214" t="s">
        <v>87</v>
      </c>
      <c r="AV640" s="13" t="s">
        <v>87</v>
      </c>
      <c r="AW640" s="13" t="s">
        <v>33</v>
      </c>
      <c r="AX640" s="13" t="s">
        <v>77</v>
      </c>
      <c r="AY640" s="214" t="s">
        <v>154</v>
      </c>
    </row>
    <row r="641" spans="1:65" s="2" customFormat="1" ht="16.5" customHeight="1">
      <c r="A641" s="33"/>
      <c r="B641" s="34"/>
      <c r="C641" s="190" t="s">
        <v>1145</v>
      </c>
      <c r="D641" s="190" t="s">
        <v>156</v>
      </c>
      <c r="E641" s="191" t="s">
        <v>1146</v>
      </c>
      <c r="F641" s="192" t="s">
        <v>1147</v>
      </c>
      <c r="G641" s="193" t="s">
        <v>198</v>
      </c>
      <c r="H641" s="194">
        <v>18.234999999999999</v>
      </c>
      <c r="I641" s="195"/>
      <c r="J641" s="196">
        <f>ROUND(I641*H641,0)</f>
        <v>0</v>
      </c>
      <c r="K641" s="192" t="s">
        <v>160</v>
      </c>
      <c r="L641" s="38"/>
      <c r="M641" s="197" t="s">
        <v>1</v>
      </c>
      <c r="N641" s="198" t="s">
        <v>43</v>
      </c>
      <c r="O641" s="70"/>
      <c r="P641" s="199">
        <f>O641*H641</f>
        <v>0</v>
      </c>
      <c r="Q641" s="199">
        <v>0</v>
      </c>
      <c r="R641" s="199">
        <f>Q641*H641</f>
        <v>0</v>
      </c>
      <c r="S641" s="199">
        <v>0</v>
      </c>
      <c r="T641" s="200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201" t="s">
        <v>238</v>
      </c>
      <c r="AT641" s="201" t="s">
        <v>156</v>
      </c>
      <c r="AU641" s="201" t="s">
        <v>87</v>
      </c>
      <c r="AY641" s="16" t="s">
        <v>154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16" t="s">
        <v>87</v>
      </c>
      <c r="BK641" s="202">
        <f>ROUND(I641*H641,0)</f>
        <v>0</v>
      </c>
      <c r="BL641" s="16" t="s">
        <v>238</v>
      </c>
      <c r="BM641" s="201" t="s">
        <v>1148</v>
      </c>
    </row>
    <row r="642" spans="1:65" s="2" customFormat="1" ht="16.5" customHeight="1">
      <c r="A642" s="33"/>
      <c r="B642" s="34"/>
      <c r="C642" s="190" t="s">
        <v>1149</v>
      </c>
      <c r="D642" s="190" t="s">
        <v>156</v>
      </c>
      <c r="E642" s="191" t="s">
        <v>1150</v>
      </c>
      <c r="F642" s="192" t="s">
        <v>1151</v>
      </c>
      <c r="G642" s="193" t="s">
        <v>176</v>
      </c>
      <c r="H642" s="194">
        <v>0.61599999999999999</v>
      </c>
      <c r="I642" s="195"/>
      <c r="J642" s="196">
        <f>ROUND(I642*H642,0)</f>
        <v>0</v>
      </c>
      <c r="K642" s="192" t="s">
        <v>160</v>
      </c>
      <c r="L642" s="38"/>
      <c r="M642" s="197" t="s">
        <v>1</v>
      </c>
      <c r="N642" s="198" t="s">
        <v>43</v>
      </c>
      <c r="O642" s="70"/>
      <c r="P642" s="199">
        <f>O642*H642</f>
        <v>0</v>
      </c>
      <c r="Q642" s="199">
        <v>0</v>
      </c>
      <c r="R642" s="199">
        <f>Q642*H642</f>
        <v>0</v>
      </c>
      <c r="S642" s="199">
        <v>0</v>
      </c>
      <c r="T642" s="200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201" t="s">
        <v>238</v>
      </c>
      <c r="AT642" s="201" t="s">
        <v>156</v>
      </c>
      <c r="AU642" s="201" t="s">
        <v>87</v>
      </c>
      <c r="AY642" s="16" t="s">
        <v>154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16" t="s">
        <v>87</v>
      </c>
      <c r="BK642" s="202">
        <f>ROUND(I642*H642,0)</f>
        <v>0</v>
      </c>
      <c r="BL642" s="16" t="s">
        <v>238</v>
      </c>
      <c r="BM642" s="201" t="s">
        <v>1152</v>
      </c>
    </row>
    <row r="643" spans="1:65" s="12" customFormat="1" ht="22.9" customHeight="1">
      <c r="B643" s="174"/>
      <c r="C643" s="175"/>
      <c r="D643" s="176" t="s">
        <v>76</v>
      </c>
      <c r="E643" s="188" t="s">
        <v>1153</v>
      </c>
      <c r="F643" s="188" t="s">
        <v>1154</v>
      </c>
      <c r="G643" s="175"/>
      <c r="H643" s="175"/>
      <c r="I643" s="178"/>
      <c r="J643" s="189">
        <f>BK643</f>
        <v>0</v>
      </c>
      <c r="K643" s="175"/>
      <c r="L643" s="180"/>
      <c r="M643" s="181"/>
      <c r="N643" s="182"/>
      <c r="O643" s="182"/>
      <c r="P643" s="183">
        <f>SUM(P644:P647)</f>
        <v>0</v>
      </c>
      <c r="Q643" s="182"/>
      <c r="R643" s="183">
        <f>SUM(R644:R647)</f>
        <v>9.5574499999999986E-3</v>
      </c>
      <c r="S643" s="182"/>
      <c r="T643" s="184">
        <f>SUM(T644:T647)</f>
        <v>2.9257499999999995E-3</v>
      </c>
      <c r="AR643" s="185" t="s">
        <v>87</v>
      </c>
      <c r="AT643" s="186" t="s">
        <v>76</v>
      </c>
      <c r="AU643" s="186" t="s">
        <v>8</v>
      </c>
      <c r="AY643" s="185" t="s">
        <v>154</v>
      </c>
      <c r="BK643" s="187">
        <f>SUM(BK644:BK647)</f>
        <v>0</v>
      </c>
    </row>
    <row r="644" spans="1:65" s="2" customFormat="1" ht="16.5" customHeight="1">
      <c r="A644" s="33"/>
      <c r="B644" s="34"/>
      <c r="C644" s="190" t="s">
        <v>1155</v>
      </c>
      <c r="D644" s="190" t="s">
        <v>156</v>
      </c>
      <c r="E644" s="191" t="s">
        <v>1156</v>
      </c>
      <c r="F644" s="192" t="s">
        <v>1157</v>
      </c>
      <c r="G644" s="193" t="s">
        <v>198</v>
      </c>
      <c r="H644" s="194">
        <v>19.504999999999999</v>
      </c>
      <c r="I644" s="195"/>
      <c r="J644" s="196">
        <f>ROUND(I644*H644,0)</f>
        <v>0</v>
      </c>
      <c r="K644" s="192" t="s">
        <v>160</v>
      </c>
      <c r="L644" s="38"/>
      <c r="M644" s="197" t="s">
        <v>1</v>
      </c>
      <c r="N644" s="198" t="s">
        <v>43</v>
      </c>
      <c r="O644" s="70"/>
      <c r="P644" s="199">
        <f>O644*H644</f>
        <v>0</v>
      </c>
      <c r="Q644" s="199">
        <v>0</v>
      </c>
      <c r="R644" s="199">
        <f>Q644*H644</f>
        <v>0</v>
      </c>
      <c r="S644" s="199">
        <v>1.4999999999999999E-4</v>
      </c>
      <c r="T644" s="200">
        <f>S644*H644</f>
        <v>2.9257499999999995E-3</v>
      </c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R644" s="201" t="s">
        <v>238</v>
      </c>
      <c r="AT644" s="201" t="s">
        <v>156</v>
      </c>
      <c r="AU644" s="201" t="s">
        <v>87</v>
      </c>
      <c r="AY644" s="16" t="s">
        <v>154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16" t="s">
        <v>87</v>
      </c>
      <c r="BK644" s="202">
        <f>ROUND(I644*H644,0)</f>
        <v>0</v>
      </c>
      <c r="BL644" s="16" t="s">
        <v>238</v>
      </c>
      <c r="BM644" s="201" t="s">
        <v>1158</v>
      </c>
    </row>
    <row r="645" spans="1:65" s="13" customFormat="1" ht="11.25">
      <c r="B645" s="203"/>
      <c r="C645" s="204"/>
      <c r="D645" s="205" t="s">
        <v>163</v>
      </c>
      <c r="E645" s="206" t="s">
        <v>1</v>
      </c>
      <c r="F645" s="207" t="s">
        <v>1159</v>
      </c>
      <c r="G645" s="204"/>
      <c r="H645" s="208">
        <v>19.504999999999999</v>
      </c>
      <c r="I645" s="209"/>
      <c r="J645" s="204"/>
      <c r="K645" s="204"/>
      <c r="L645" s="210"/>
      <c r="M645" s="211"/>
      <c r="N645" s="212"/>
      <c r="O645" s="212"/>
      <c r="P645" s="212"/>
      <c r="Q645" s="212"/>
      <c r="R645" s="212"/>
      <c r="S645" s="212"/>
      <c r="T645" s="213"/>
      <c r="AT645" s="214" t="s">
        <v>163</v>
      </c>
      <c r="AU645" s="214" t="s">
        <v>87</v>
      </c>
      <c r="AV645" s="13" t="s">
        <v>87</v>
      </c>
      <c r="AW645" s="13" t="s">
        <v>33</v>
      </c>
      <c r="AX645" s="13" t="s">
        <v>77</v>
      </c>
      <c r="AY645" s="214" t="s">
        <v>154</v>
      </c>
    </row>
    <row r="646" spans="1:65" s="2" customFormat="1" ht="16.5" customHeight="1">
      <c r="A646" s="33"/>
      <c r="B646" s="34"/>
      <c r="C646" s="190" t="s">
        <v>1160</v>
      </c>
      <c r="D646" s="190" t="s">
        <v>156</v>
      </c>
      <c r="E646" s="191" t="s">
        <v>1161</v>
      </c>
      <c r="F646" s="192" t="s">
        <v>1162</v>
      </c>
      <c r="G646" s="193" t="s">
        <v>198</v>
      </c>
      <c r="H646" s="194">
        <v>19.504999999999999</v>
      </c>
      <c r="I646" s="195"/>
      <c r="J646" s="196">
        <f>ROUND(I646*H646,0)</f>
        <v>0</v>
      </c>
      <c r="K646" s="192" t="s">
        <v>160</v>
      </c>
      <c r="L646" s="38"/>
      <c r="M646" s="197" t="s">
        <v>1</v>
      </c>
      <c r="N646" s="198" t="s">
        <v>43</v>
      </c>
      <c r="O646" s="70"/>
      <c r="P646" s="199">
        <f>O646*H646</f>
        <v>0</v>
      </c>
      <c r="Q646" s="199">
        <v>2.0000000000000001E-4</v>
      </c>
      <c r="R646" s="199">
        <f>Q646*H646</f>
        <v>3.901E-3</v>
      </c>
      <c r="S646" s="199">
        <v>0</v>
      </c>
      <c r="T646" s="200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201" t="s">
        <v>238</v>
      </c>
      <c r="AT646" s="201" t="s">
        <v>156</v>
      </c>
      <c r="AU646" s="201" t="s">
        <v>87</v>
      </c>
      <c r="AY646" s="16" t="s">
        <v>154</v>
      </c>
      <c r="BE646" s="202">
        <f>IF(N646="základní",J646,0)</f>
        <v>0</v>
      </c>
      <c r="BF646" s="202">
        <f>IF(N646="snížená",J646,0)</f>
        <v>0</v>
      </c>
      <c r="BG646" s="202">
        <f>IF(N646="zákl. přenesená",J646,0)</f>
        <v>0</v>
      </c>
      <c r="BH646" s="202">
        <f>IF(N646="sníž. přenesená",J646,0)</f>
        <v>0</v>
      </c>
      <c r="BI646" s="202">
        <f>IF(N646="nulová",J646,0)</f>
        <v>0</v>
      </c>
      <c r="BJ646" s="16" t="s">
        <v>87</v>
      </c>
      <c r="BK646" s="202">
        <f>ROUND(I646*H646,0)</f>
        <v>0</v>
      </c>
      <c r="BL646" s="16" t="s">
        <v>238</v>
      </c>
      <c r="BM646" s="201" t="s">
        <v>1163</v>
      </c>
    </row>
    <row r="647" spans="1:65" s="2" customFormat="1" ht="16.5" customHeight="1">
      <c r="A647" s="33"/>
      <c r="B647" s="34"/>
      <c r="C647" s="190" t="s">
        <v>1164</v>
      </c>
      <c r="D647" s="190" t="s">
        <v>156</v>
      </c>
      <c r="E647" s="191" t="s">
        <v>1165</v>
      </c>
      <c r="F647" s="192" t="s">
        <v>1166</v>
      </c>
      <c r="G647" s="193" t="s">
        <v>198</v>
      </c>
      <c r="H647" s="194">
        <v>19.504999999999999</v>
      </c>
      <c r="I647" s="195"/>
      <c r="J647" s="196">
        <f>ROUND(I647*H647,0)</f>
        <v>0</v>
      </c>
      <c r="K647" s="192" t="s">
        <v>160</v>
      </c>
      <c r="L647" s="38"/>
      <c r="M647" s="197" t="s">
        <v>1</v>
      </c>
      <c r="N647" s="198" t="s">
        <v>43</v>
      </c>
      <c r="O647" s="70"/>
      <c r="P647" s="199">
        <f>O647*H647</f>
        <v>0</v>
      </c>
      <c r="Q647" s="199">
        <v>2.9E-4</v>
      </c>
      <c r="R647" s="199">
        <f>Q647*H647</f>
        <v>5.6564499999999995E-3</v>
      </c>
      <c r="S647" s="199">
        <v>0</v>
      </c>
      <c r="T647" s="200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201" t="s">
        <v>238</v>
      </c>
      <c r="AT647" s="201" t="s">
        <v>156</v>
      </c>
      <c r="AU647" s="201" t="s">
        <v>87</v>
      </c>
      <c r="AY647" s="16" t="s">
        <v>154</v>
      </c>
      <c r="BE647" s="202">
        <f>IF(N647="základní",J647,0)</f>
        <v>0</v>
      </c>
      <c r="BF647" s="202">
        <f>IF(N647="snížená",J647,0)</f>
        <v>0</v>
      </c>
      <c r="BG647" s="202">
        <f>IF(N647="zákl. přenesená",J647,0)</f>
        <v>0</v>
      </c>
      <c r="BH647" s="202">
        <f>IF(N647="sníž. přenesená",J647,0)</f>
        <v>0</v>
      </c>
      <c r="BI647" s="202">
        <f>IF(N647="nulová",J647,0)</f>
        <v>0</v>
      </c>
      <c r="BJ647" s="16" t="s">
        <v>87</v>
      </c>
      <c r="BK647" s="202">
        <f>ROUND(I647*H647,0)</f>
        <v>0</v>
      </c>
      <c r="BL647" s="16" t="s">
        <v>238</v>
      </c>
      <c r="BM647" s="201" t="s">
        <v>1167</v>
      </c>
    </row>
    <row r="648" spans="1:65" s="12" customFormat="1" ht="25.9" customHeight="1">
      <c r="B648" s="174"/>
      <c r="C648" s="175"/>
      <c r="D648" s="176" t="s">
        <v>76</v>
      </c>
      <c r="E648" s="177" t="s">
        <v>1168</v>
      </c>
      <c r="F648" s="177" t="s">
        <v>1169</v>
      </c>
      <c r="G648" s="175"/>
      <c r="H648" s="175"/>
      <c r="I648" s="178"/>
      <c r="J648" s="179">
        <f>BK648</f>
        <v>0</v>
      </c>
      <c r="K648" s="175"/>
      <c r="L648" s="180"/>
      <c r="M648" s="181"/>
      <c r="N648" s="182"/>
      <c r="O648" s="182"/>
      <c r="P648" s="183">
        <f>P649+P651</f>
        <v>0</v>
      </c>
      <c r="Q648" s="182"/>
      <c r="R648" s="183">
        <f>R649+R651</f>
        <v>0</v>
      </c>
      <c r="S648" s="182"/>
      <c r="T648" s="184">
        <f>T649+T651</f>
        <v>0</v>
      </c>
      <c r="AR648" s="185" t="s">
        <v>179</v>
      </c>
      <c r="AT648" s="186" t="s">
        <v>76</v>
      </c>
      <c r="AU648" s="186" t="s">
        <v>77</v>
      </c>
      <c r="AY648" s="185" t="s">
        <v>154</v>
      </c>
      <c r="BK648" s="187">
        <f>BK649+BK651</f>
        <v>0</v>
      </c>
    </row>
    <row r="649" spans="1:65" s="12" customFormat="1" ht="22.9" customHeight="1">
      <c r="B649" s="174"/>
      <c r="C649" s="175"/>
      <c r="D649" s="176" t="s">
        <v>76</v>
      </c>
      <c r="E649" s="188" t="s">
        <v>1170</v>
      </c>
      <c r="F649" s="188" t="s">
        <v>1171</v>
      </c>
      <c r="G649" s="175"/>
      <c r="H649" s="175"/>
      <c r="I649" s="178"/>
      <c r="J649" s="189">
        <f>BK649</f>
        <v>0</v>
      </c>
      <c r="K649" s="175"/>
      <c r="L649" s="180"/>
      <c r="M649" s="181"/>
      <c r="N649" s="182"/>
      <c r="O649" s="182"/>
      <c r="P649" s="183">
        <f>P650</f>
        <v>0</v>
      </c>
      <c r="Q649" s="182"/>
      <c r="R649" s="183">
        <f>R650</f>
        <v>0</v>
      </c>
      <c r="S649" s="182"/>
      <c r="T649" s="184">
        <f>T650</f>
        <v>0</v>
      </c>
      <c r="AR649" s="185" t="s">
        <v>179</v>
      </c>
      <c r="AT649" s="186" t="s">
        <v>76</v>
      </c>
      <c r="AU649" s="186" t="s">
        <v>8</v>
      </c>
      <c r="AY649" s="185" t="s">
        <v>154</v>
      </c>
      <c r="BK649" s="187">
        <f>BK650</f>
        <v>0</v>
      </c>
    </row>
    <row r="650" spans="1:65" s="2" customFormat="1" ht="16.5" customHeight="1">
      <c r="A650" s="33"/>
      <c r="B650" s="34"/>
      <c r="C650" s="190" t="s">
        <v>1172</v>
      </c>
      <c r="D650" s="190" t="s">
        <v>156</v>
      </c>
      <c r="E650" s="191" t="s">
        <v>1173</v>
      </c>
      <c r="F650" s="192" t="s">
        <v>1174</v>
      </c>
      <c r="G650" s="193" t="s">
        <v>1175</v>
      </c>
      <c r="H650" s="194">
        <v>1</v>
      </c>
      <c r="I650" s="195"/>
      <c r="J650" s="196">
        <f>ROUND(I650*H650,0)</f>
        <v>0</v>
      </c>
      <c r="K650" s="192" t="s">
        <v>1176</v>
      </c>
      <c r="L650" s="38"/>
      <c r="M650" s="197" t="s">
        <v>1</v>
      </c>
      <c r="N650" s="198" t="s">
        <v>43</v>
      </c>
      <c r="O650" s="70"/>
      <c r="P650" s="199">
        <f>O650*H650</f>
        <v>0</v>
      </c>
      <c r="Q650" s="199">
        <v>0</v>
      </c>
      <c r="R650" s="199">
        <f>Q650*H650</f>
        <v>0</v>
      </c>
      <c r="S650" s="199">
        <v>0</v>
      </c>
      <c r="T650" s="200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201" t="s">
        <v>1177</v>
      </c>
      <c r="AT650" s="201" t="s">
        <v>156</v>
      </c>
      <c r="AU650" s="201" t="s">
        <v>87</v>
      </c>
      <c r="AY650" s="16" t="s">
        <v>154</v>
      </c>
      <c r="BE650" s="202">
        <f>IF(N650="základní",J650,0)</f>
        <v>0</v>
      </c>
      <c r="BF650" s="202">
        <f>IF(N650="snížená",J650,0)</f>
        <v>0</v>
      </c>
      <c r="BG650" s="202">
        <f>IF(N650="zákl. přenesená",J650,0)</f>
        <v>0</v>
      </c>
      <c r="BH650" s="202">
        <f>IF(N650="sníž. přenesená",J650,0)</f>
        <v>0</v>
      </c>
      <c r="BI650" s="202">
        <f>IF(N650="nulová",J650,0)</f>
        <v>0</v>
      </c>
      <c r="BJ650" s="16" t="s">
        <v>87</v>
      </c>
      <c r="BK650" s="202">
        <f>ROUND(I650*H650,0)</f>
        <v>0</v>
      </c>
      <c r="BL650" s="16" t="s">
        <v>1177</v>
      </c>
      <c r="BM650" s="201" t="s">
        <v>1178</v>
      </c>
    </row>
    <row r="651" spans="1:65" s="12" customFormat="1" ht="22.9" customHeight="1">
      <c r="B651" s="174"/>
      <c r="C651" s="175"/>
      <c r="D651" s="176" t="s">
        <v>76</v>
      </c>
      <c r="E651" s="188" t="s">
        <v>1179</v>
      </c>
      <c r="F651" s="188" t="s">
        <v>1180</v>
      </c>
      <c r="G651" s="175"/>
      <c r="H651" s="175"/>
      <c r="I651" s="178"/>
      <c r="J651" s="189">
        <f>BK651</f>
        <v>0</v>
      </c>
      <c r="K651" s="175"/>
      <c r="L651" s="180"/>
      <c r="M651" s="181"/>
      <c r="N651" s="182"/>
      <c r="O651" s="182"/>
      <c r="P651" s="183">
        <f>SUM(P652:P653)</f>
        <v>0</v>
      </c>
      <c r="Q651" s="182"/>
      <c r="R651" s="183">
        <f>SUM(R652:R653)</f>
        <v>0</v>
      </c>
      <c r="S651" s="182"/>
      <c r="T651" s="184">
        <f>SUM(T652:T653)</f>
        <v>0</v>
      </c>
      <c r="AR651" s="185" t="s">
        <v>179</v>
      </c>
      <c r="AT651" s="186" t="s">
        <v>76</v>
      </c>
      <c r="AU651" s="186" t="s">
        <v>8</v>
      </c>
      <c r="AY651" s="185" t="s">
        <v>154</v>
      </c>
      <c r="BK651" s="187">
        <f>SUM(BK652:BK653)</f>
        <v>0</v>
      </c>
    </row>
    <row r="652" spans="1:65" s="2" customFormat="1" ht="16.5" customHeight="1">
      <c r="A652" s="33"/>
      <c r="B652" s="34"/>
      <c r="C652" s="190" t="s">
        <v>1181</v>
      </c>
      <c r="D652" s="190" t="s">
        <v>156</v>
      </c>
      <c r="E652" s="191" t="s">
        <v>1182</v>
      </c>
      <c r="F652" s="192" t="s">
        <v>1180</v>
      </c>
      <c r="G652" s="193" t="s">
        <v>1175</v>
      </c>
      <c r="H652" s="194">
        <v>1</v>
      </c>
      <c r="I652" s="195"/>
      <c r="J652" s="196">
        <f>ROUND(I652*H652,0)</f>
        <v>0</v>
      </c>
      <c r="K652" s="192" t="s">
        <v>1176</v>
      </c>
      <c r="L652" s="38"/>
      <c r="M652" s="197" t="s">
        <v>1</v>
      </c>
      <c r="N652" s="198" t="s">
        <v>43</v>
      </c>
      <c r="O652" s="70"/>
      <c r="P652" s="199">
        <f>O652*H652</f>
        <v>0</v>
      </c>
      <c r="Q652" s="199">
        <v>0</v>
      </c>
      <c r="R652" s="199">
        <f>Q652*H652</f>
        <v>0</v>
      </c>
      <c r="S652" s="199">
        <v>0</v>
      </c>
      <c r="T652" s="200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201" t="s">
        <v>1177</v>
      </c>
      <c r="AT652" s="201" t="s">
        <v>156</v>
      </c>
      <c r="AU652" s="201" t="s">
        <v>87</v>
      </c>
      <c r="AY652" s="16" t="s">
        <v>154</v>
      </c>
      <c r="BE652" s="202">
        <f>IF(N652="základní",J652,0)</f>
        <v>0</v>
      </c>
      <c r="BF652" s="202">
        <f>IF(N652="snížená",J652,0)</f>
        <v>0</v>
      </c>
      <c r="BG652" s="202">
        <f>IF(N652="zákl. přenesená",J652,0)</f>
        <v>0</v>
      </c>
      <c r="BH652" s="202">
        <f>IF(N652="sníž. přenesená",J652,0)</f>
        <v>0</v>
      </c>
      <c r="BI652" s="202">
        <f>IF(N652="nulová",J652,0)</f>
        <v>0</v>
      </c>
      <c r="BJ652" s="16" t="s">
        <v>87</v>
      </c>
      <c r="BK652" s="202">
        <f>ROUND(I652*H652,0)</f>
        <v>0</v>
      </c>
      <c r="BL652" s="16" t="s">
        <v>1177</v>
      </c>
      <c r="BM652" s="201" t="s">
        <v>1183</v>
      </c>
    </row>
    <row r="653" spans="1:65" s="2" customFormat="1" ht="24">
      <c r="A653" s="33"/>
      <c r="B653" s="34"/>
      <c r="C653" s="190" t="s">
        <v>1184</v>
      </c>
      <c r="D653" s="190" t="s">
        <v>156</v>
      </c>
      <c r="E653" s="191" t="s">
        <v>1185</v>
      </c>
      <c r="F653" s="192" t="s">
        <v>1186</v>
      </c>
      <c r="G653" s="193" t="s">
        <v>1175</v>
      </c>
      <c r="H653" s="194">
        <v>1</v>
      </c>
      <c r="I653" s="195"/>
      <c r="J653" s="196">
        <f>ROUND(I653*H653,0)</f>
        <v>0</v>
      </c>
      <c r="K653" s="192" t="s">
        <v>1176</v>
      </c>
      <c r="L653" s="38"/>
      <c r="M653" s="236" t="s">
        <v>1</v>
      </c>
      <c r="N653" s="237" t="s">
        <v>43</v>
      </c>
      <c r="O653" s="238"/>
      <c r="P653" s="239">
        <f>O653*H653</f>
        <v>0</v>
      </c>
      <c r="Q653" s="239">
        <v>0</v>
      </c>
      <c r="R653" s="239">
        <f>Q653*H653</f>
        <v>0</v>
      </c>
      <c r="S653" s="239">
        <v>0</v>
      </c>
      <c r="T653" s="240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201" t="s">
        <v>1177</v>
      </c>
      <c r="AT653" s="201" t="s">
        <v>156</v>
      </c>
      <c r="AU653" s="201" t="s">
        <v>87</v>
      </c>
      <c r="AY653" s="16" t="s">
        <v>154</v>
      </c>
      <c r="BE653" s="202">
        <f>IF(N653="základní",J653,0)</f>
        <v>0</v>
      </c>
      <c r="BF653" s="202">
        <f>IF(N653="snížená",J653,0)</f>
        <v>0</v>
      </c>
      <c r="BG653" s="202">
        <f>IF(N653="zákl. přenesená",J653,0)</f>
        <v>0</v>
      </c>
      <c r="BH653" s="202">
        <f>IF(N653="sníž. přenesená",J653,0)</f>
        <v>0</v>
      </c>
      <c r="BI653" s="202">
        <f>IF(N653="nulová",J653,0)</f>
        <v>0</v>
      </c>
      <c r="BJ653" s="16" t="s">
        <v>87</v>
      </c>
      <c r="BK653" s="202">
        <f>ROUND(I653*H653,0)</f>
        <v>0</v>
      </c>
      <c r="BL653" s="16" t="s">
        <v>1177</v>
      </c>
      <c r="BM653" s="201" t="s">
        <v>1187</v>
      </c>
    </row>
    <row r="654" spans="1:65" s="2" customFormat="1" ht="6.95" customHeight="1">
      <c r="A654" s="33"/>
      <c r="B654" s="53"/>
      <c r="C654" s="54"/>
      <c r="D654" s="54"/>
      <c r="E654" s="54"/>
      <c r="F654" s="54"/>
      <c r="G654" s="54"/>
      <c r="H654" s="54"/>
      <c r="I654" s="54"/>
      <c r="J654" s="54"/>
      <c r="K654" s="54"/>
      <c r="L654" s="38"/>
      <c r="M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</row>
  </sheetData>
  <sheetProtection algorithmName="SHA-512" hashValue="s/dR1VbFuw1p0IpbJHOVBm4OlLk4fXT+WJiaSLL/3m/g4JnJYCkcD+gAklvaOFxEEBoAEL+Ni+uG7S2U03AF0w==" saltValue="x4cWyATf3bbFOmB+ZDqEmVJm/5InZuCqs4dYqclzDQRdspYa77IP1luprfAMCiYdhccYt59weelyM53+Jwb1bg==" spinCount="100000" sheet="1" objects="1" scenarios="1" formatColumns="0" formatRows="0" autoFilter="0"/>
  <autoFilter ref="C142:K653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6" t="s">
        <v>103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</v>
      </c>
    </row>
    <row r="4" spans="1:46" s="1" customFormat="1" ht="24.95" customHeight="1">
      <c r="B4" s="19"/>
      <c r="D4" s="116" t="s">
        <v>104</v>
      </c>
      <c r="L4" s="19"/>
      <c r="M4" s="11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17</v>
      </c>
      <c r="L6" s="19"/>
    </row>
    <row r="7" spans="1:46" s="1" customFormat="1" ht="16.5" customHeight="1">
      <c r="B7" s="19"/>
      <c r="E7" s="286" t="str">
        <f>'Rekapitulace stavby'!K6</f>
        <v>SUŠICE, zateplení panelových domů č.p. 1163-1168, ul. Kaštanová</v>
      </c>
      <c r="F7" s="287"/>
      <c r="G7" s="287"/>
      <c r="H7" s="287"/>
      <c r="L7" s="19"/>
    </row>
    <row r="8" spans="1:46" s="1" customFormat="1" ht="12" customHeight="1">
      <c r="B8" s="19"/>
      <c r="D8" s="118" t="s">
        <v>105</v>
      </c>
      <c r="L8" s="19"/>
    </row>
    <row r="9" spans="1:46" s="2" customFormat="1" ht="16.5" customHeight="1">
      <c r="A9" s="33"/>
      <c r="B9" s="38"/>
      <c r="C9" s="33"/>
      <c r="D9" s="33"/>
      <c r="E9" s="286" t="s">
        <v>1441</v>
      </c>
      <c r="F9" s="289"/>
      <c r="G9" s="289"/>
      <c r="H9" s="289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1188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8" t="s">
        <v>1495</v>
      </c>
      <c r="F11" s="289"/>
      <c r="G11" s="289"/>
      <c r="H11" s="289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19</v>
      </c>
      <c r="E13" s="33"/>
      <c r="F13" s="109" t="s">
        <v>1</v>
      </c>
      <c r="G13" s="33"/>
      <c r="H13" s="33"/>
      <c r="I13" s="118" t="s">
        <v>20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21</v>
      </c>
      <c r="E14" s="33"/>
      <c r="F14" s="109" t="s">
        <v>22</v>
      </c>
      <c r="G14" s="33"/>
      <c r="H14" s="33"/>
      <c r="I14" s="118" t="s">
        <v>23</v>
      </c>
      <c r="J14" s="119" t="str">
        <f>'Rekapitulace stavby'!AN8</f>
        <v>3. 9. 2020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25</v>
      </c>
      <c r="E16" s="33"/>
      <c r="F16" s="33"/>
      <c r="G16" s="33"/>
      <c r="H16" s="33"/>
      <c r="I16" s="118" t="s">
        <v>26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29</v>
      </c>
      <c r="E19" s="33"/>
      <c r="F19" s="33"/>
      <c r="G19" s="33"/>
      <c r="H19" s="33"/>
      <c r="I19" s="118" t="s">
        <v>26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0" t="str">
        <f>'Rekapitulace stavby'!E14</f>
        <v>Vyplň údaj</v>
      </c>
      <c r="F20" s="291"/>
      <c r="G20" s="291"/>
      <c r="H20" s="291"/>
      <c r="I20" s="118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31</v>
      </c>
      <c r="E22" s="33"/>
      <c r="F22" s="33"/>
      <c r="G22" s="33"/>
      <c r="H22" s="33"/>
      <c r="I22" s="118" t="s">
        <v>26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32</v>
      </c>
      <c r="F23" s="33"/>
      <c r="G23" s="33"/>
      <c r="H23" s="33"/>
      <c r="I23" s="118" t="s">
        <v>28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34</v>
      </c>
      <c r="E25" s="33"/>
      <c r="F25" s="33"/>
      <c r="G25" s="33"/>
      <c r="H25" s="33"/>
      <c r="I25" s="118" t="s">
        <v>26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35</v>
      </c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2" t="s">
        <v>1</v>
      </c>
      <c r="F29" s="292"/>
      <c r="G29" s="292"/>
      <c r="H29" s="29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ROUND(J125, 0)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ROUND((SUM(BE125:BE170)),  0)</f>
        <v>0</v>
      </c>
      <c r="G35" s="33"/>
      <c r="H35" s="33"/>
      <c r="I35" s="129">
        <v>0.21</v>
      </c>
      <c r="J35" s="128">
        <f>ROUND(((SUM(BE125:BE170))*I35),  0)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ROUND((SUM(BF125:BF170)),  0)</f>
        <v>0</v>
      </c>
      <c r="G36" s="33"/>
      <c r="H36" s="33"/>
      <c r="I36" s="129">
        <v>0.15</v>
      </c>
      <c r="J36" s="128">
        <f>ROUND(((SUM(BF125:BF170))*I36),  0)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ROUND((SUM(BG125:BG170)),  0)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ROUND((SUM(BH125:BH170)),  0)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ROUND((SUM(BI125:BI170)),  0)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3" t="str">
        <f>E7</f>
        <v>SUŠICE, zateplení panelových domů č.p. 1163-1168, ul. Kaštanová</v>
      </c>
      <c r="F85" s="294"/>
      <c r="G85" s="294"/>
      <c r="H85" s="29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3" t="s">
        <v>1441</v>
      </c>
      <c r="F87" s="295"/>
      <c r="G87" s="295"/>
      <c r="H87" s="29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1188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1" t="str">
        <f>E11</f>
        <v>031 - BD č.p. 1167-1168 - elektroinstalace</v>
      </c>
      <c r="F89" s="295"/>
      <c r="G89" s="295"/>
      <c r="H89" s="295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21</v>
      </c>
      <c r="D91" s="35"/>
      <c r="E91" s="35"/>
      <c r="F91" s="26" t="str">
        <f>F14</f>
        <v>Sušice</v>
      </c>
      <c r="G91" s="35"/>
      <c r="H91" s="35"/>
      <c r="I91" s="28" t="s">
        <v>23</v>
      </c>
      <c r="J91" s="65" t="str">
        <f>IF(J14="","",J14)</f>
        <v>3. 9. 2020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25</v>
      </c>
      <c r="D93" s="35"/>
      <c r="E93" s="35"/>
      <c r="F93" s="26" t="str">
        <f>E17</f>
        <v>Město Sušice</v>
      </c>
      <c r="G93" s="35"/>
      <c r="H93" s="35"/>
      <c r="I93" s="28" t="s">
        <v>31</v>
      </c>
      <c r="J93" s="31" t="str">
        <f>E23</f>
        <v>Ing. Jan Prášek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5"/>
      <c r="E94" s="35"/>
      <c r="F94" s="26" t="str">
        <f>IF(E20="","",E20)</f>
        <v>Vyplň údaj</v>
      </c>
      <c r="G94" s="35"/>
      <c r="H94" s="35"/>
      <c r="I94" s="28" t="s">
        <v>34</v>
      </c>
      <c r="J94" s="31" t="str">
        <f>E26</f>
        <v>Pavel Hrba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108</v>
      </c>
      <c r="D96" s="149"/>
      <c r="E96" s="149"/>
      <c r="F96" s="149"/>
      <c r="G96" s="149"/>
      <c r="H96" s="149"/>
      <c r="I96" s="149"/>
      <c r="J96" s="150" t="s">
        <v>109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110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111</v>
      </c>
    </row>
    <row r="99" spans="1:47" s="9" customFormat="1" ht="24.95" customHeight="1">
      <c r="B99" s="152"/>
      <c r="C99" s="153"/>
      <c r="D99" s="154" t="s">
        <v>1190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1191</v>
      </c>
      <c r="E100" s="155"/>
      <c r="F100" s="155"/>
      <c r="G100" s="155"/>
      <c r="H100" s="155"/>
      <c r="I100" s="155"/>
      <c r="J100" s="156">
        <f>J129</f>
        <v>0</v>
      </c>
      <c r="K100" s="153"/>
      <c r="L100" s="157"/>
    </row>
    <row r="101" spans="1:47" s="9" customFormat="1" ht="24.95" customHeight="1">
      <c r="B101" s="152"/>
      <c r="C101" s="153"/>
      <c r="D101" s="154" t="s">
        <v>1192</v>
      </c>
      <c r="E101" s="155"/>
      <c r="F101" s="155"/>
      <c r="G101" s="155"/>
      <c r="H101" s="155"/>
      <c r="I101" s="155"/>
      <c r="J101" s="156">
        <f>J136</f>
        <v>0</v>
      </c>
      <c r="K101" s="153"/>
      <c r="L101" s="157"/>
    </row>
    <row r="102" spans="1:47" s="9" customFormat="1" ht="24.95" customHeight="1">
      <c r="B102" s="152"/>
      <c r="C102" s="153"/>
      <c r="D102" s="154" t="s">
        <v>1193</v>
      </c>
      <c r="E102" s="155"/>
      <c r="F102" s="155"/>
      <c r="G102" s="155"/>
      <c r="H102" s="155"/>
      <c r="I102" s="155"/>
      <c r="J102" s="156">
        <f>J140</f>
        <v>0</v>
      </c>
      <c r="K102" s="153"/>
      <c r="L102" s="157"/>
    </row>
    <row r="103" spans="1:47" s="9" customFormat="1" ht="24.95" customHeight="1">
      <c r="B103" s="152"/>
      <c r="C103" s="153"/>
      <c r="D103" s="154" t="s">
        <v>1194</v>
      </c>
      <c r="E103" s="155"/>
      <c r="F103" s="155"/>
      <c r="G103" s="155"/>
      <c r="H103" s="155"/>
      <c r="I103" s="155"/>
      <c r="J103" s="156">
        <f>J165</f>
        <v>0</v>
      </c>
      <c r="K103" s="153"/>
      <c r="L103" s="157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139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17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3" t="str">
        <f>E7</f>
        <v>SUŠICE, zateplení panelových domů č.p. 1163-1168, ul. Kaštanová</v>
      </c>
      <c r="F113" s="294"/>
      <c r="G113" s="294"/>
      <c r="H113" s="294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105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3" t="s">
        <v>1441</v>
      </c>
      <c r="F115" s="295"/>
      <c r="G115" s="295"/>
      <c r="H115" s="29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1188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41" t="str">
        <f>E11</f>
        <v>031 - BD č.p. 1167-1168 - elektroinstalace</v>
      </c>
      <c r="F117" s="295"/>
      <c r="G117" s="295"/>
      <c r="H117" s="29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21</v>
      </c>
      <c r="D119" s="35"/>
      <c r="E119" s="35"/>
      <c r="F119" s="26" t="str">
        <f>F14</f>
        <v>Sušice</v>
      </c>
      <c r="G119" s="35"/>
      <c r="H119" s="35"/>
      <c r="I119" s="28" t="s">
        <v>23</v>
      </c>
      <c r="J119" s="65" t="str">
        <f>IF(J14="","",J14)</f>
        <v>3. 9. 2020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25</v>
      </c>
      <c r="D121" s="35"/>
      <c r="E121" s="35"/>
      <c r="F121" s="26" t="str">
        <f>E17</f>
        <v>Město Sušice</v>
      </c>
      <c r="G121" s="35"/>
      <c r="H121" s="35"/>
      <c r="I121" s="28" t="s">
        <v>31</v>
      </c>
      <c r="J121" s="31" t="str">
        <f>E23</f>
        <v>Ing. Jan Prášek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29</v>
      </c>
      <c r="D122" s="35"/>
      <c r="E122" s="35"/>
      <c r="F122" s="26" t="str">
        <f>IF(E20="","",E20)</f>
        <v>Vyplň údaj</v>
      </c>
      <c r="G122" s="35"/>
      <c r="H122" s="35"/>
      <c r="I122" s="28" t="s">
        <v>34</v>
      </c>
      <c r="J122" s="31" t="str">
        <f>E26</f>
        <v>Pavel Hrba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140</v>
      </c>
      <c r="D124" s="166" t="s">
        <v>62</v>
      </c>
      <c r="E124" s="166" t="s">
        <v>58</v>
      </c>
      <c r="F124" s="166" t="s">
        <v>59</v>
      </c>
      <c r="G124" s="166" t="s">
        <v>141</v>
      </c>
      <c r="H124" s="166" t="s">
        <v>142</v>
      </c>
      <c r="I124" s="166" t="s">
        <v>143</v>
      </c>
      <c r="J124" s="166" t="s">
        <v>109</v>
      </c>
      <c r="K124" s="167" t="s">
        <v>144</v>
      </c>
      <c r="L124" s="168"/>
      <c r="M124" s="74" t="s">
        <v>1</v>
      </c>
      <c r="N124" s="75" t="s">
        <v>41</v>
      </c>
      <c r="O124" s="75" t="s">
        <v>145</v>
      </c>
      <c r="P124" s="75" t="s">
        <v>146</v>
      </c>
      <c r="Q124" s="75" t="s">
        <v>147</v>
      </c>
      <c r="R124" s="75" t="s">
        <v>148</v>
      </c>
      <c r="S124" s="75" t="s">
        <v>149</v>
      </c>
      <c r="T124" s="76" t="s">
        <v>150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151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P126+P129+P136+P140+P165</f>
        <v>0</v>
      </c>
      <c r="Q125" s="78"/>
      <c r="R125" s="171">
        <f>R126+R129+R136+R140+R165</f>
        <v>0</v>
      </c>
      <c r="S125" s="78"/>
      <c r="T125" s="172">
        <f>T126+T129+T136+T140+T165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76</v>
      </c>
      <c r="AU125" s="16" t="s">
        <v>111</v>
      </c>
      <c r="BK125" s="173">
        <f>BK126+BK129+BK136+BK140+BK165</f>
        <v>0</v>
      </c>
    </row>
    <row r="126" spans="1:65" s="12" customFormat="1" ht="25.9" customHeight="1">
      <c r="B126" s="174"/>
      <c r="C126" s="175"/>
      <c r="D126" s="176" t="s">
        <v>76</v>
      </c>
      <c r="E126" s="177" t="s">
        <v>1195</v>
      </c>
      <c r="F126" s="177" t="s">
        <v>1196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SUM(P127:P128)</f>
        <v>0</v>
      </c>
      <c r="Q126" s="182"/>
      <c r="R126" s="183">
        <f>SUM(R127:R128)</f>
        <v>0</v>
      </c>
      <c r="S126" s="182"/>
      <c r="T126" s="184">
        <f>SUM(T127:T128)</f>
        <v>0</v>
      </c>
      <c r="AR126" s="185" t="s">
        <v>87</v>
      </c>
      <c r="AT126" s="186" t="s">
        <v>76</v>
      </c>
      <c r="AU126" s="186" t="s">
        <v>77</v>
      </c>
      <c r="AY126" s="185" t="s">
        <v>154</v>
      </c>
      <c r="BK126" s="187">
        <f>SUM(BK127:BK128)</f>
        <v>0</v>
      </c>
    </row>
    <row r="127" spans="1:65" s="2" customFormat="1" ht="16.5" customHeight="1">
      <c r="A127" s="33"/>
      <c r="B127" s="34"/>
      <c r="C127" s="215" t="s">
        <v>8</v>
      </c>
      <c r="D127" s="215" t="s">
        <v>270</v>
      </c>
      <c r="E127" s="216" t="s">
        <v>1197</v>
      </c>
      <c r="F127" s="217" t="s">
        <v>1198</v>
      </c>
      <c r="G127" s="218" t="s">
        <v>637</v>
      </c>
      <c r="H127" s="219">
        <v>1</v>
      </c>
      <c r="I127" s="220"/>
      <c r="J127" s="221">
        <f>ROUND(I127*H127,0)</f>
        <v>0</v>
      </c>
      <c r="K127" s="217" t="s">
        <v>1</v>
      </c>
      <c r="L127" s="222"/>
      <c r="M127" s="223" t="s">
        <v>1</v>
      </c>
      <c r="N127" s="224" t="s">
        <v>43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324</v>
      </c>
      <c r="AT127" s="201" t="s">
        <v>270</v>
      </c>
      <c r="AU127" s="201" t="s">
        <v>8</v>
      </c>
      <c r="AY127" s="16" t="s">
        <v>154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87</v>
      </c>
      <c r="BK127" s="202">
        <f>ROUND(I127*H127,0)</f>
        <v>0</v>
      </c>
      <c r="BL127" s="16" t="s">
        <v>238</v>
      </c>
      <c r="BM127" s="201" t="s">
        <v>1496</v>
      </c>
    </row>
    <row r="128" spans="1:65" s="2" customFormat="1" ht="16.5" customHeight="1">
      <c r="A128" s="33"/>
      <c r="B128" s="34"/>
      <c r="C128" s="190" t="s">
        <v>87</v>
      </c>
      <c r="D128" s="190" t="s">
        <v>156</v>
      </c>
      <c r="E128" s="191" t="s">
        <v>1200</v>
      </c>
      <c r="F128" s="192" t="s">
        <v>1201</v>
      </c>
      <c r="G128" s="193" t="s">
        <v>1202</v>
      </c>
      <c r="H128" s="194">
        <v>1</v>
      </c>
      <c r="I128" s="195"/>
      <c r="J128" s="196">
        <f>ROUND(I128*H128,0)</f>
        <v>0</v>
      </c>
      <c r="K128" s="192" t="s">
        <v>1</v>
      </c>
      <c r="L128" s="38"/>
      <c r="M128" s="197" t="s">
        <v>1</v>
      </c>
      <c r="N128" s="198" t="s">
        <v>43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238</v>
      </c>
      <c r="AT128" s="201" t="s">
        <v>156</v>
      </c>
      <c r="AU128" s="201" t="s">
        <v>8</v>
      </c>
      <c r="AY128" s="16" t="s">
        <v>154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87</v>
      </c>
      <c r="BK128" s="202">
        <f>ROUND(I128*H128,0)</f>
        <v>0</v>
      </c>
      <c r="BL128" s="16" t="s">
        <v>238</v>
      </c>
      <c r="BM128" s="201" t="s">
        <v>1497</v>
      </c>
    </row>
    <row r="129" spans="1:65" s="12" customFormat="1" ht="25.9" customHeight="1">
      <c r="B129" s="174"/>
      <c r="C129" s="175"/>
      <c r="D129" s="176" t="s">
        <v>76</v>
      </c>
      <c r="E129" s="177" t="s">
        <v>1204</v>
      </c>
      <c r="F129" s="177" t="s">
        <v>1205</v>
      </c>
      <c r="G129" s="175"/>
      <c r="H129" s="175"/>
      <c r="I129" s="178"/>
      <c r="J129" s="179">
        <f>BK129</f>
        <v>0</v>
      </c>
      <c r="K129" s="175"/>
      <c r="L129" s="180"/>
      <c r="M129" s="181"/>
      <c r="N129" s="182"/>
      <c r="O129" s="182"/>
      <c r="P129" s="183">
        <f>SUM(P130:P135)</f>
        <v>0</v>
      </c>
      <c r="Q129" s="182"/>
      <c r="R129" s="183">
        <f>SUM(R130:R135)</f>
        <v>0</v>
      </c>
      <c r="S129" s="182"/>
      <c r="T129" s="184">
        <f>SUM(T130:T135)</f>
        <v>0</v>
      </c>
      <c r="AR129" s="185" t="s">
        <v>87</v>
      </c>
      <c r="AT129" s="186" t="s">
        <v>76</v>
      </c>
      <c r="AU129" s="186" t="s">
        <v>77</v>
      </c>
      <c r="AY129" s="185" t="s">
        <v>154</v>
      </c>
      <c r="BK129" s="187">
        <f>SUM(BK130:BK135)</f>
        <v>0</v>
      </c>
    </row>
    <row r="130" spans="1:65" s="2" customFormat="1" ht="16.5" customHeight="1">
      <c r="A130" s="33"/>
      <c r="B130" s="34"/>
      <c r="C130" s="215" t="s">
        <v>170</v>
      </c>
      <c r="D130" s="215" t="s">
        <v>270</v>
      </c>
      <c r="E130" s="216" t="s">
        <v>1206</v>
      </c>
      <c r="F130" s="217" t="s">
        <v>1207</v>
      </c>
      <c r="G130" s="218" t="s">
        <v>637</v>
      </c>
      <c r="H130" s="219">
        <v>1</v>
      </c>
      <c r="I130" s="220"/>
      <c r="J130" s="221">
        <f t="shared" ref="J130:J135" si="0">ROUND(I130*H130,0)</f>
        <v>0</v>
      </c>
      <c r="K130" s="217" t="s">
        <v>1</v>
      </c>
      <c r="L130" s="222"/>
      <c r="M130" s="223" t="s">
        <v>1</v>
      </c>
      <c r="N130" s="224" t="s">
        <v>43</v>
      </c>
      <c r="O130" s="70"/>
      <c r="P130" s="199">
        <f t="shared" ref="P130:P135" si="1">O130*H130</f>
        <v>0</v>
      </c>
      <c r="Q130" s="199">
        <v>0</v>
      </c>
      <c r="R130" s="199">
        <f t="shared" ref="R130:R135" si="2">Q130*H130</f>
        <v>0</v>
      </c>
      <c r="S130" s="199">
        <v>0</v>
      </c>
      <c r="T130" s="200">
        <f t="shared" ref="T130:T135" si="3"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324</v>
      </c>
      <c r="AT130" s="201" t="s">
        <v>270</v>
      </c>
      <c r="AU130" s="201" t="s">
        <v>8</v>
      </c>
      <c r="AY130" s="16" t="s">
        <v>154</v>
      </c>
      <c r="BE130" s="202">
        <f t="shared" ref="BE130:BE135" si="4">IF(N130="základní",J130,0)</f>
        <v>0</v>
      </c>
      <c r="BF130" s="202">
        <f t="shared" ref="BF130:BF135" si="5">IF(N130="snížená",J130,0)</f>
        <v>0</v>
      </c>
      <c r="BG130" s="202">
        <f t="shared" ref="BG130:BG135" si="6">IF(N130="zákl. přenesená",J130,0)</f>
        <v>0</v>
      </c>
      <c r="BH130" s="202">
        <f t="shared" ref="BH130:BH135" si="7">IF(N130="sníž. přenesená",J130,0)</f>
        <v>0</v>
      </c>
      <c r="BI130" s="202">
        <f t="shared" ref="BI130:BI135" si="8">IF(N130="nulová",J130,0)</f>
        <v>0</v>
      </c>
      <c r="BJ130" s="16" t="s">
        <v>87</v>
      </c>
      <c r="BK130" s="202">
        <f t="shared" ref="BK130:BK135" si="9">ROUND(I130*H130,0)</f>
        <v>0</v>
      </c>
      <c r="BL130" s="16" t="s">
        <v>238</v>
      </c>
      <c r="BM130" s="201" t="s">
        <v>1498</v>
      </c>
    </row>
    <row r="131" spans="1:65" s="2" customFormat="1" ht="16.5" customHeight="1">
      <c r="A131" s="33"/>
      <c r="B131" s="34"/>
      <c r="C131" s="215" t="s">
        <v>161</v>
      </c>
      <c r="D131" s="215" t="s">
        <v>270</v>
      </c>
      <c r="E131" s="216" t="s">
        <v>1209</v>
      </c>
      <c r="F131" s="217" t="s">
        <v>1210</v>
      </c>
      <c r="G131" s="218" t="s">
        <v>637</v>
      </c>
      <c r="H131" s="219">
        <v>1</v>
      </c>
      <c r="I131" s="220"/>
      <c r="J131" s="221">
        <f t="shared" si="0"/>
        <v>0</v>
      </c>
      <c r="K131" s="217" t="s">
        <v>1</v>
      </c>
      <c r="L131" s="222"/>
      <c r="M131" s="223" t="s">
        <v>1</v>
      </c>
      <c r="N131" s="224" t="s">
        <v>43</v>
      </c>
      <c r="O131" s="70"/>
      <c r="P131" s="199">
        <f t="shared" si="1"/>
        <v>0</v>
      </c>
      <c r="Q131" s="199">
        <v>0</v>
      </c>
      <c r="R131" s="199">
        <f t="shared" si="2"/>
        <v>0</v>
      </c>
      <c r="S131" s="199">
        <v>0</v>
      </c>
      <c r="T131" s="200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324</v>
      </c>
      <c r="AT131" s="201" t="s">
        <v>270</v>
      </c>
      <c r="AU131" s="201" t="s">
        <v>8</v>
      </c>
      <c r="AY131" s="16" t="s">
        <v>154</v>
      </c>
      <c r="BE131" s="202">
        <f t="shared" si="4"/>
        <v>0</v>
      </c>
      <c r="BF131" s="202">
        <f t="shared" si="5"/>
        <v>0</v>
      </c>
      <c r="BG131" s="202">
        <f t="shared" si="6"/>
        <v>0</v>
      </c>
      <c r="BH131" s="202">
        <f t="shared" si="7"/>
        <v>0</v>
      </c>
      <c r="BI131" s="202">
        <f t="shared" si="8"/>
        <v>0</v>
      </c>
      <c r="BJ131" s="16" t="s">
        <v>87</v>
      </c>
      <c r="BK131" s="202">
        <f t="shared" si="9"/>
        <v>0</v>
      </c>
      <c r="BL131" s="16" t="s">
        <v>238</v>
      </c>
      <c r="BM131" s="201" t="s">
        <v>1499</v>
      </c>
    </row>
    <row r="132" spans="1:65" s="2" customFormat="1" ht="16.5" customHeight="1">
      <c r="A132" s="33"/>
      <c r="B132" s="34"/>
      <c r="C132" s="215" t="s">
        <v>179</v>
      </c>
      <c r="D132" s="215" t="s">
        <v>270</v>
      </c>
      <c r="E132" s="216" t="s">
        <v>1212</v>
      </c>
      <c r="F132" s="217" t="s">
        <v>1213</v>
      </c>
      <c r="G132" s="218" t="s">
        <v>637</v>
      </c>
      <c r="H132" s="219">
        <v>1</v>
      </c>
      <c r="I132" s="220"/>
      <c r="J132" s="221">
        <f t="shared" si="0"/>
        <v>0</v>
      </c>
      <c r="K132" s="217" t="s">
        <v>1</v>
      </c>
      <c r="L132" s="222"/>
      <c r="M132" s="223" t="s">
        <v>1</v>
      </c>
      <c r="N132" s="224" t="s">
        <v>43</v>
      </c>
      <c r="O132" s="70"/>
      <c r="P132" s="199">
        <f t="shared" si="1"/>
        <v>0</v>
      </c>
      <c r="Q132" s="199">
        <v>0</v>
      </c>
      <c r="R132" s="199">
        <f t="shared" si="2"/>
        <v>0</v>
      </c>
      <c r="S132" s="199">
        <v>0</v>
      </c>
      <c r="T132" s="200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324</v>
      </c>
      <c r="AT132" s="201" t="s">
        <v>270</v>
      </c>
      <c r="AU132" s="201" t="s">
        <v>8</v>
      </c>
      <c r="AY132" s="16" t="s">
        <v>154</v>
      </c>
      <c r="BE132" s="202">
        <f t="shared" si="4"/>
        <v>0</v>
      </c>
      <c r="BF132" s="202">
        <f t="shared" si="5"/>
        <v>0</v>
      </c>
      <c r="BG132" s="202">
        <f t="shared" si="6"/>
        <v>0</v>
      </c>
      <c r="BH132" s="202">
        <f t="shared" si="7"/>
        <v>0</v>
      </c>
      <c r="BI132" s="202">
        <f t="shared" si="8"/>
        <v>0</v>
      </c>
      <c r="BJ132" s="16" t="s">
        <v>87</v>
      </c>
      <c r="BK132" s="202">
        <f t="shared" si="9"/>
        <v>0</v>
      </c>
      <c r="BL132" s="16" t="s">
        <v>238</v>
      </c>
      <c r="BM132" s="201" t="s">
        <v>1500</v>
      </c>
    </row>
    <row r="133" spans="1:65" s="2" customFormat="1" ht="16.5" customHeight="1">
      <c r="A133" s="33"/>
      <c r="B133" s="34"/>
      <c r="C133" s="215" t="s">
        <v>183</v>
      </c>
      <c r="D133" s="215" t="s">
        <v>270</v>
      </c>
      <c r="E133" s="216" t="s">
        <v>1215</v>
      </c>
      <c r="F133" s="217" t="s">
        <v>1216</v>
      </c>
      <c r="G133" s="218" t="s">
        <v>224</v>
      </c>
      <c r="H133" s="219">
        <v>11</v>
      </c>
      <c r="I133" s="220"/>
      <c r="J133" s="221">
        <f t="shared" si="0"/>
        <v>0</v>
      </c>
      <c r="K133" s="217" t="s">
        <v>1</v>
      </c>
      <c r="L133" s="222"/>
      <c r="M133" s="223" t="s">
        <v>1</v>
      </c>
      <c r="N133" s="224" t="s">
        <v>43</v>
      </c>
      <c r="O133" s="70"/>
      <c r="P133" s="199">
        <f t="shared" si="1"/>
        <v>0</v>
      </c>
      <c r="Q133" s="199">
        <v>0</v>
      </c>
      <c r="R133" s="199">
        <f t="shared" si="2"/>
        <v>0</v>
      </c>
      <c r="S133" s="199">
        <v>0</v>
      </c>
      <c r="T133" s="200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324</v>
      </c>
      <c r="AT133" s="201" t="s">
        <v>270</v>
      </c>
      <c r="AU133" s="201" t="s">
        <v>8</v>
      </c>
      <c r="AY133" s="16" t="s">
        <v>154</v>
      </c>
      <c r="BE133" s="202">
        <f t="shared" si="4"/>
        <v>0</v>
      </c>
      <c r="BF133" s="202">
        <f t="shared" si="5"/>
        <v>0</v>
      </c>
      <c r="BG133" s="202">
        <f t="shared" si="6"/>
        <v>0</v>
      </c>
      <c r="BH133" s="202">
        <f t="shared" si="7"/>
        <v>0</v>
      </c>
      <c r="BI133" s="202">
        <f t="shared" si="8"/>
        <v>0</v>
      </c>
      <c r="BJ133" s="16" t="s">
        <v>87</v>
      </c>
      <c r="BK133" s="202">
        <f t="shared" si="9"/>
        <v>0</v>
      </c>
      <c r="BL133" s="16" t="s">
        <v>238</v>
      </c>
      <c r="BM133" s="201" t="s">
        <v>1501</v>
      </c>
    </row>
    <row r="134" spans="1:65" s="2" customFormat="1" ht="16.5" customHeight="1">
      <c r="A134" s="33"/>
      <c r="B134" s="34"/>
      <c r="C134" s="215" t="s">
        <v>190</v>
      </c>
      <c r="D134" s="215" t="s">
        <v>270</v>
      </c>
      <c r="E134" s="216" t="s">
        <v>1218</v>
      </c>
      <c r="F134" s="217" t="s">
        <v>1219</v>
      </c>
      <c r="G134" s="218" t="s">
        <v>637</v>
      </c>
      <c r="H134" s="219">
        <v>2</v>
      </c>
      <c r="I134" s="220"/>
      <c r="J134" s="221">
        <f t="shared" si="0"/>
        <v>0</v>
      </c>
      <c r="K134" s="217" t="s">
        <v>1</v>
      </c>
      <c r="L134" s="222"/>
      <c r="M134" s="223" t="s">
        <v>1</v>
      </c>
      <c r="N134" s="224" t="s">
        <v>43</v>
      </c>
      <c r="O134" s="70"/>
      <c r="P134" s="199">
        <f t="shared" si="1"/>
        <v>0</v>
      </c>
      <c r="Q134" s="199">
        <v>0</v>
      </c>
      <c r="R134" s="199">
        <f t="shared" si="2"/>
        <v>0</v>
      </c>
      <c r="S134" s="199">
        <v>0</v>
      </c>
      <c r="T134" s="20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324</v>
      </c>
      <c r="AT134" s="201" t="s">
        <v>270</v>
      </c>
      <c r="AU134" s="201" t="s">
        <v>8</v>
      </c>
      <c r="AY134" s="16" t="s">
        <v>154</v>
      </c>
      <c r="BE134" s="202">
        <f t="shared" si="4"/>
        <v>0</v>
      </c>
      <c r="BF134" s="202">
        <f t="shared" si="5"/>
        <v>0</v>
      </c>
      <c r="BG134" s="202">
        <f t="shared" si="6"/>
        <v>0</v>
      </c>
      <c r="BH134" s="202">
        <f t="shared" si="7"/>
        <v>0</v>
      </c>
      <c r="BI134" s="202">
        <f t="shared" si="8"/>
        <v>0</v>
      </c>
      <c r="BJ134" s="16" t="s">
        <v>87</v>
      </c>
      <c r="BK134" s="202">
        <f t="shared" si="9"/>
        <v>0</v>
      </c>
      <c r="BL134" s="16" t="s">
        <v>238</v>
      </c>
      <c r="BM134" s="201" t="s">
        <v>1502</v>
      </c>
    </row>
    <row r="135" spans="1:65" s="2" customFormat="1" ht="16.5" customHeight="1">
      <c r="A135" s="33"/>
      <c r="B135" s="34"/>
      <c r="C135" s="190" t="s">
        <v>195</v>
      </c>
      <c r="D135" s="190" t="s">
        <v>156</v>
      </c>
      <c r="E135" s="191" t="s">
        <v>1221</v>
      </c>
      <c r="F135" s="192" t="s">
        <v>1201</v>
      </c>
      <c r="G135" s="193" t="s">
        <v>1202</v>
      </c>
      <c r="H135" s="194">
        <v>10</v>
      </c>
      <c r="I135" s="195"/>
      <c r="J135" s="196">
        <f t="shared" si="0"/>
        <v>0</v>
      </c>
      <c r="K135" s="192" t="s">
        <v>1</v>
      </c>
      <c r="L135" s="38"/>
      <c r="M135" s="197" t="s">
        <v>1</v>
      </c>
      <c r="N135" s="198" t="s">
        <v>43</v>
      </c>
      <c r="O135" s="70"/>
      <c r="P135" s="199">
        <f t="shared" si="1"/>
        <v>0</v>
      </c>
      <c r="Q135" s="199">
        <v>0</v>
      </c>
      <c r="R135" s="199">
        <f t="shared" si="2"/>
        <v>0</v>
      </c>
      <c r="S135" s="199">
        <v>0</v>
      </c>
      <c r="T135" s="20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238</v>
      </c>
      <c r="AT135" s="201" t="s">
        <v>156</v>
      </c>
      <c r="AU135" s="201" t="s">
        <v>8</v>
      </c>
      <c r="AY135" s="16" t="s">
        <v>154</v>
      </c>
      <c r="BE135" s="202">
        <f t="shared" si="4"/>
        <v>0</v>
      </c>
      <c r="BF135" s="202">
        <f t="shared" si="5"/>
        <v>0</v>
      </c>
      <c r="BG135" s="202">
        <f t="shared" si="6"/>
        <v>0</v>
      </c>
      <c r="BH135" s="202">
        <f t="shared" si="7"/>
        <v>0</v>
      </c>
      <c r="BI135" s="202">
        <f t="shared" si="8"/>
        <v>0</v>
      </c>
      <c r="BJ135" s="16" t="s">
        <v>87</v>
      </c>
      <c r="BK135" s="202">
        <f t="shared" si="9"/>
        <v>0</v>
      </c>
      <c r="BL135" s="16" t="s">
        <v>238</v>
      </c>
      <c r="BM135" s="201" t="s">
        <v>1503</v>
      </c>
    </row>
    <row r="136" spans="1:65" s="12" customFormat="1" ht="25.9" customHeight="1">
      <c r="B136" s="174"/>
      <c r="C136" s="175"/>
      <c r="D136" s="176" t="s">
        <v>76</v>
      </c>
      <c r="E136" s="177" t="s">
        <v>1223</v>
      </c>
      <c r="F136" s="177" t="s">
        <v>1224</v>
      </c>
      <c r="G136" s="175"/>
      <c r="H136" s="175"/>
      <c r="I136" s="178"/>
      <c r="J136" s="179">
        <f>BK136</f>
        <v>0</v>
      </c>
      <c r="K136" s="175"/>
      <c r="L136" s="180"/>
      <c r="M136" s="181"/>
      <c r="N136" s="182"/>
      <c r="O136" s="182"/>
      <c r="P136" s="183">
        <f>SUM(P137:P139)</f>
        <v>0</v>
      </c>
      <c r="Q136" s="182"/>
      <c r="R136" s="183">
        <f>SUM(R137:R139)</f>
        <v>0</v>
      </c>
      <c r="S136" s="182"/>
      <c r="T136" s="184">
        <f>SUM(T137:T139)</f>
        <v>0</v>
      </c>
      <c r="AR136" s="185" t="s">
        <v>87</v>
      </c>
      <c r="AT136" s="186" t="s">
        <v>76</v>
      </c>
      <c r="AU136" s="186" t="s">
        <v>77</v>
      </c>
      <c r="AY136" s="185" t="s">
        <v>154</v>
      </c>
      <c r="BK136" s="187">
        <f>SUM(BK137:BK139)</f>
        <v>0</v>
      </c>
    </row>
    <row r="137" spans="1:65" s="2" customFormat="1" ht="16.5" customHeight="1">
      <c r="A137" s="33"/>
      <c r="B137" s="34"/>
      <c r="C137" s="215" t="s">
        <v>201</v>
      </c>
      <c r="D137" s="215" t="s">
        <v>270</v>
      </c>
      <c r="E137" s="216" t="s">
        <v>1225</v>
      </c>
      <c r="F137" s="217" t="s">
        <v>1226</v>
      </c>
      <c r="G137" s="218" t="s">
        <v>224</v>
      </c>
      <c r="H137" s="219">
        <v>5</v>
      </c>
      <c r="I137" s="220"/>
      <c r="J137" s="221">
        <f>ROUND(I137*H137,0)</f>
        <v>0</v>
      </c>
      <c r="K137" s="217" t="s">
        <v>1</v>
      </c>
      <c r="L137" s="222"/>
      <c r="M137" s="223" t="s">
        <v>1</v>
      </c>
      <c r="N137" s="224" t="s">
        <v>43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324</v>
      </c>
      <c r="AT137" s="201" t="s">
        <v>270</v>
      </c>
      <c r="AU137" s="201" t="s">
        <v>8</v>
      </c>
      <c r="AY137" s="16" t="s">
        <v>154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87</v>
      </c>
      <c r="BK137" s="202">
        <f>ROUND(I137*H137,0)</f>
        <v>0</v>
      </c>
      <c r="BL137" s="16" t="s">
        <v>238</v>
      </c>
      <c r="BM137" s="201" t="s">
        <v>1504</v>
      </c>
    </row>
    <row r="138" spans="1:65" s="2" customFormat="1" ht="16.5" customHeight="1">
      <c r="A138" s="33"/>
      <c r="B138" s="34"/>
      <c r="C138" s="215" t="s">
        <v>205</v>
      </c>
      <c r="D138" s="215" t="s">
        <v>270</v>
      </c>
      <c r="E138" s="216" t="s">
        <v>1228</v>
      </c>
      <c r="F138" s="217" t="s">
        <v>1229</v>
      </c>
      <c r="G138" s="218" t="s">
        <v>224</v>
      </c>
      <c r="H138" s="219">
        <v>10</v>
      </c>
      <c r="I138" s="220"/>
      <c r="J138" s="221">
        <f>ROUND(I138*H138,0)</f>
        <v>0</v>
      </c>
      <c r="K138" s="217" t="s">
        <v>1</v>
      </c>
      <c r="L138" s="222"/>
      <c r="M138" s="223" t="s">
        <v>1</v>
      </c>
      <c r="N138" s="224" t="s">
        <v>43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324</v>
      </c>
      <c r="AT138" s="201" t="s">
        <v>270</v>
      </c>
      <c r="AU138" s="201" t="s">
        <v>8</v>
      </c>
      <c r="AY138" s="16" t="s">
        <v>154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87</v>
      </c>
      <c r="BK138" s="202">
        <f>ROUND(I138*H138,0)</f>
        <v>0</v>
      </c>
      <c r="BL138" s="16" t="s">
        <v>238</v>
      </c>
      <c r="BM138" s="201" t="s">
        <v>1505</v>
      </c>
    </row>
    <row r="139" spans="1:65" s="2" customFormat="1" ht="16.5" customHeight="1">
      <c r="A139" s="33"/>
      <c r="B139" s="34"/>
      <c r="C139" s="190" t="s">
        <v>211</v>
      </c>
      <c r="D139" s="190" t="s">
        <v>156</v>
      </c>
      <c r="E139" s="191" t="s">
        <v>1231</v>
      </c>
      <c r="F139" s="192" t="s">
        <v>1201</v>
      </c>
      <c r="G139" s="193" t="s">
        <v>1202</v>
      </c>
      <c r="H139" s="194">
        <v>2</v>
      </c>
      <c r="I139" s="195"/>
      <c r="J139" s="196">
        <f>ROUND(I139*H139,0)</f>
        <v>0</v>
      </c>
      <c r="K139" s="192" t="s">
        <v>1</v>
      </c>
      <c r="L139" s="38"/>
      <c r="M139" s="197" t="s">
        <v>1</v>
      </c>
      <c r="N139" s="198" t="s">
        <v>43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238</v>
      </c>
      <c r="AT139" s="201" t="s">
        <v>156</v>
      </c>
      <c r="AU139" s="201" t="s">
        <v>8</v>
      </c>
      <c r="AY139" s="16" t="s">
        <v>154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87</v>
      </c>
      <c r="BK139" s="202">
        <f>ROUND(I139*H139,0)</f>
        <v>0</v>
      </c>
      <c r="BL139" s="16" t="s">
        <v>238</v>
      </c>
      <c r="BM139" s="201" t="s">
        <v>1506</v>
      </c>
    </row>
    <row r="140" spans="1:65" s="12" customFormat="1" ht="25.9" customHeight="1">
      <c r="B140" s="174"/>
      <c r="C140" s="175"/>
      <c r="D140" s="176" t="s">
        <v>76</v>
      </c>
      <c r="E140" s="177" t="s">
        <v>1233</v>
      </c>
      <c r="F140" s="177" t="s">
        <v>1234</v>
      </c>
      <c r="G140" s="175"/>
      <c r="H140" s="175"/>
      <c r="I140" s="178"/>
      <c r="J140" s="179">
        <f>BK140</f>
        <v>0</v>
      </c>
      <c r="K140" s="175"/>
      <c r="L140" s="180"/>
      <c r="M140" s="181"/>
      <c r="N140" s="182"/>
      <c r="O140" s="182"/>
      <c r="P140" s="183">
        <f>SUM(P141:P164)</f>
        <v>0</v>
      </c>
      <c r="Q140" s="182"/>
      <c r="R140" s="183">
        <f>SUM(R141:R164)</f>
        <v>0</v>
      </c>
      <c r="S140" s="182"/>
      <c r="T140" s="184">
        <f>SUM(T141:T164)</f>
        <v>0</v>
      </c>
      <c r="AR140" s="185" t="s">
        <v>87</v>
      </c>
      <c r="AT140" s="186" t="s">
        <v>76</v>
      </c>
      <c r="AU140" s="186" t="s">
        <v>77</v>
      </c>
      <c r="AY140" s="185" t="s">
        <v>154</v>
      </c>
      <c r="BK140" s="187">
        <f>SUM(BK141:BK164)</f>
        <v>0</v>
      </c>
    </row>
    <row r="141" spans="1:65" s="2" customFormat="1" ht="16.5" customHeight="1">
      <c r="A141" s="33"/>
      <c r="B141" s="34"/>
      <c r="C141" s="215" t="s">
        <v>216</v>
      </c>
      <c r="D141" s="215" t="s">
        <v>270</v>
      </c>
      <c r="E141" s="216" t="s">
        <v>1235</v>
      </c>
      <c r="F141" s="217" t="s">
        <v>1236</v>
      </c>
      <c r="G141" s="218" t="s">
        <v>637</v>
      </c>
      <c r="H141" s="219">
        <v>14</v>
      </c>
      <c r="I141" s="220"/>
      <c r="J141" s="221">
        <f t="shared" ref="J141:J164" si="10">ROUND(I141*H141,0)</f>
        <v>0</v>
      </c>
      <c r="K141" s="217" t="s">
        <v>1</v>
      </c>
      <c r="L141" s="222"/>
      <c r="M141" s="223" t="s">
        <v>1</v>
      </c>
      <c r="N141" s="224" t="s">
        <v>43</v>
      </c>
      <c r="O141" s="70"/>
      <c r="P141" s="199">
        <f t="shared" ref="P141:P164" si="11">O141*H141</f>
        <v>0</v>
      </c>
      <c r="Q141" s="199">
        <v>0</v>
      </c>
      <c r="R141" s="199">
        <f t="shared" ref="R141:R164" si="12">Q141*H141</f>
        <v>0</v>
      </c>
      <c r="S141" s="199">
        <v>0</v>
      </c>
      <c r="T141" s="200">
        <f t="shared" ref="T141:T164" si="13"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324</v>
      </c>
      <c r="AT141" s="201" t="s">
        <v>270</v>
      </c>
      <c r="AU141" s="201" t="s">
        <v>8</v>
      </c>
      <c r="AY141" s="16" t="s">
        <v>154</v>
      </c>
      <c r="BE141" s="202">
        <f t="shared" ref="BE141:BE164" si="14">IF(N141="základní",J141,0)</f>
        <v>0</v>
      </c>
      <c r="BF141" s="202">
        <f t="shared" ref="BF141:BF164" si="15">IF(N141="snížená",J141,0)</f>
        <v>0</v>
      </c>
      <c r="BG141" s="202">
        <f t="shared" ref="BG141:BG164" si="16">IF(N141="zákl. přenesená",J141,0)</f>
        <v>0</v>
      </c>
      <c r="BH141" s="202">
        <f t="shared" ref="BH141:BH164" si="17">IF(N141="sníž. přenesená",J141,0)</f>
        <v>0</v>
      </c>
      <c r="BI141" s="202">
        <f t="shared" ref="BI141:BI164" si="18">IF(N141="nulová",J141,0)</f>
        <v>0</v>
      </c>
      <c r="BJ141" s="16" t="s">
        <v>87</v>
      </c>
      <c r="BK141" s="202">
        <f t="shared" ref="BK141:BK164" si="19">ROUND(I141*H141,0)</f>
        <v>0</v>
      </c>
      <c r="BL141" s="16" t="s">
        <v>238</v>
      </c>
      <c r="BM141" s="201" t="s">
        <v>1507</v>
      </c>
    </row>
    <row r="142" spans="1:65" s="2" customFormat="1" ht="16.5" customHeight="1">
      <c r="A142" s="33"/>
      <c r="B142" s="34"/>
      <c r="C142" s="215" t="s">
        <v>221</v>
      </c>
      <c r="D142" s="215" t="s">
        <v>270</v>
      </c>
      <c r="E142" s="216" t="s">
        <v>1238</v>
      </c>
      <c r="F142" s="217" t="s">
        <v>1239</v>
      </c>
      <c r="G142" s="218" t="s">
        <v>637</v>
      </c>
      <c r="H142" s="219">
        <v>25</v>
      </c>
      <c r="I142" s="220"/>
      <c r="J142" s="221">
        <f t="shared" si="10"/>
        <v>0</v>
      </c>
      <c r="K142" s="217" t="s">
        <v>1</v>
      </c>
      <c r="L142" s="222"/>
      <c r="M142" s="223" t="s">
        <v>1</v>
      </c>
      <c r="N142" s="224" t="s">
        <v>43</v>
      </c>
      <c r="O142" s="70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324</v>
      </c>
      <c r="AT142" s="201" t="s">
        <v>270</v>
      </c>
      <c r="AU142" s="201" t="s">
        <v>8</v>
      </c>
      <c r="AY142" s="16" t="s">
        <v>154</v>
      </c>
      <c r="BE142" s="202">
        <f t="shared" si="14"/>
        <v>0</v>
      </c>
      <c r="BF142" s="202">
        <f t="shared" si="15"/>
        <v>0</v>
      </c>
      <c r="BG142" s="202">
        <f t="shared" si="16"/>
        <v>0</v>
      </c>
      <c r="BH142" s="202">
        <f t="shared" si="17"/>
        <v>0</v>
      </c>
      <c r="BI142" s="202">
        <f t="shared" si="18"/>
        <v>0</v>
      </c>
      <c r="BJ142" s="16" t="s">
        <v>87</v>
      </c>
      <c r="BK142" s="202">
        <f t="shared" si="19"/>
        <v>0</v>
      </c>
      <c r="BL142" s="16" t="s">
        <v>238</v>
      </c>
      <c r="BM142" s="201" t="s">
        <v>1508</v>
      </c>
    </row>
    <row r="143" spans="1:65" s="2" customFormat="1" ht="16.5" customHeight="1">
      <c r="A143" s="33"/>
      <c r="B143" s="34"/>
      <c r="C143" s="215" t="s">
        <v>228</v>
      </c>
      <c r="D143" s="215" t="s">
        <v>270</v>
      </c>
      <c r="E143" s="216" t="s">
        <v>1241</v>
      </c>
      <c r="F143" s="217" t="s">
        <v>1242</v>
      </c>
      <c r="G143" s="218" t="s">
        <v>637</v>
      </c>
      <c r="H143" s="219">
        <v>107</v>
      </c>
      <c r="I143" s="220"/>
      <c r="J143" s="221">
        <f t="shared" si="10"/>
        <v>0</v>
      </c>
      <c r="K143" s="217" t="s">
        <v>1</v>
      </c>
      <c r="L143" s="222"/>
      <c r="M143" s="223" t="s">
        <v>1</v>
      </c>
      <c r="N143" s="224" t="s">
        <v>43</v>
      </c>
      <c r="O143" s="70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324</v>
      </c>
      <c r="AT143" s="201" t="s">
        <v>270</v>
      </c>
      <c r="AU143" s="201" t="s">
        <v>8</v>
      </c>
      <c r="AY143" s="16" t="s">
        <v>154</v>
      </c>
      <c r="BE143" s="202">
        <f t="shared" si="14"/>
        <v>0</v>
      </c>
      <c r="BF143" s="202">
        <f t="shared" si="15"/>
        <v>0</v>
      </c>
      <c r="BG143" s="202">
        <f t="shared" si="16"/>
        <v>0</v>
      </c>
      <c r="BH143" s="202">
        <f t="shared" si="17"/>
        <v>0</v>
      </c>
      <c r="BI143" s="202">
        <f t="shared" si="18"/>
        <v>0</v>
      </c>
      <c r="BJ143" s="16" t="s">
        <v>87</v>
      </c>
      <c r="BK143" s="202">
        <f t="shared" si="19"/>
        <v>0</v>
      </c>
      <c r="BL143" s="16" t="s">
        <v>238</v>
      </c>
      <c r="BM143" s="201" t="s">
        <v>1509</v>
      </c>
    </row>
    <row r="144" spans="1:65" s="2" customFormat="1" ht="16.5" customHeight="1">
      <c r="A144" s="33"/>
      <c r="B144" s="34"/>
      <c r="C144" s="215" t="s">
        <v>9</v>
      </c>
      <c r="D144" s="215" t="s">
        <v>270</v>
      </c>
      <c r="E144" s="216" t="s">
        <v>1244</v>
      </c>
      <c r="F144" s="217" t="s">
        <v>1245</v>
      </c>
      <c r="G144" s="218" t="s">
        <v>224</v>
      </c>
      <c r="H144" s="219">
        <v>30</v>
      </c>
      <c r="I144" s="220"/>
      <c r="J144" s="221">
        <f t="shared" si="10"/>
        <v>0</v>
      </c>
      <c r="K144" s="217" t="s">
        <v>1</v>
      </c>
      <c r="L144" s="222"/>
      <c r="M144" s="223" t="s">
        <v>1</v>
      </c>
      <c r="N144" s="224" t="s">
        <v>43</v>
      </c>
      <c r="O144" s="70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324</v>
      </c>
      <c r="AT144" s="201" t="s">
        <v>270</v>
      </c>
      <c r="AU144" s="201" t="s">
        <v>8</v>
      </c>
      <c r="AY144" s="16" t="s">
        <v>154</v>
      </c>
      <c r="BE144" s="202">
        <f t="shared" si="14"/>
        <v>0</v>
      </c>
      <c r="BF144" s="202">
        <f t="shared" si="15"/>
        <v>0</v>
      </c>
      <c r="BG144" s="202">
        <f t="shared" si="16"/>
        <v>0</v>
      </c>
      <c r="BH144" s="202">
        <f t="shared" si="17"/>
        <v>0</v>
      </c>
      <c r="BI144" s="202">
        <f t="shared" si="18"/>
        <v>0</v>
      </c>
      <c r="BJ144" s="16" t="s">
        <v>87</v>
      </c>
      <c r="BK144" s="202">
        <f t="shared" si="19"/>
        <v>0</v>
      </c>
      <c r="BL144" s="16" t="s">
        <v>238</v>
      </c>
      <c r="BM144" s="201" t="s">
        <v>1510</v>
      </c>
    </row>
    <row r="145" spans="1:65" s="2" customFormat="1" ht="16.5" customHeight="1">
      <c r="A145" s="33"/>
      <c r="B145" s="34"/>
      <c r="C145" s="215" t="s">
        <v>238</v>
      </c>
      <c r="D145" s="215" t="s">
        <v>270</v>
      </c>
      <c r="E145" s="216" t="s">
        <v>1247</v>
      </c>
      <c r="F145" s="217" t="s">
        <v>1248</v>
      </c>
      <c r="G145" s="218" t="s">
        <v>224</v>
      </c>
      <c r="H145" s="219">
        <v>385</v>
      </c>
      <c r="I145" s="220"/>
      <c r="J145" s="221">
        <f t="shared" si="10"/>
        <v>0</v>
      </c>
      <c r="K145" s="217" t="s">
        <v>1</v>
      </c>
      <c r="L145" s="222"/>
      <c r="M145" s="223" t="s">
        <v>1</v>
      </c>
      <c r="N145" s="224" t="s">
        <v>43</v>
      </c>
      <c r="O145" s="70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324</v>
      </c>
      <c r="AT145" s="201" t="s">
        <v>270</v>
      </c>
      <c r="AU145" s="201" t="s">
        <v>8</v>
      </c>
      <c r="AY145" s="16" t="s">
        <v>154</v>
      </c>
      <c r="BE145" s="202">
        <f t="shared" si="14"/>
        <v>0</v>
      </c>
      <c r="BF145" s="202">
        <f t="shared" si="15"/>
        <v>0</v>
      </c>
      <c r="BG145" s="202">
        <f t="shared" si="16"/>
        <v>0</v>
      </c>
      <c r="BH145" s="202">
        <f t="shared" si="17"/>
        <v>0</v>
      </c>
      <c r="BI145" s="202">
        <f t="shared" si="18"/>
        <v>0</v>
      </c>
      <c r="BJ145" s="16" t="s">
        <v>87</v>
      </c>
      <c r="BK145" s="202">
        <f t="shared" si="19"/>
        <v>0</v>
      </c>
      <c r="BL145" s="16" t="s">
        <v>238</v>
      </c>
      <c r="BM145" s="201" t="s">
        <v>1511</v>
      </c>
    </row>
    <row r="146" spans="1:65" s="2" customFormat="1" ht="16.5" customHeight="1">
      <c r="A146" s="33"/>
      <c r="B146" s="34"/>
      <c r="C146" s="215" t="s">
        <v>243</v>
      </c>
      <c r="D146" s="215" t="s">
        <v>270</v>
      </c>
      <c r="E146" s="216" t="s">
        <v>1250</v>
      </c>
      <c r="F146" s="217" t="s">
        <v>1251</v>
      </c>
      <c r="G146" s="218" t="s">
        <v>637</v>
      </c>
      <c r="H146" s="219">
        <v>1</v>
      </c>
      <c r="I146" s="220"/>
      <c r="J146" s="221">
        <f t="shared" si="10"/>
        <v>0</v>
      </c>
      <c r="K146" s="217" t="s">
        <v>1</v>
      </c>
      <c r="L146" s="222"/>
      <c r="M146" s="223" t="s">
        <v>1</v>
      </c>
      <c r="N146" s="224" t="s">
        <v>43</v>
      </c>
      <c r="O146" s="70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324</v>
      </c>
      <c r="AT146" s="201" t="s">
        <v>270</v>
      </c>
      <c r="AU146" s="201" t="s">
        <v>8</v>
      </c>
      <c r="AY146" s="16" t="s">
        <v>154</v>
      </c>
      <c r="BE146" s="202">
        <f t="shared" si="14"/>
        <v>0</v>
      </c>
      <c r="BF146" s="202">
        <f t="shared" si="15"/>
        <v>0</v>
      </c>
      <c r="BG146" s="202">
        <f t="shared" si="16"/>
        <v>0</v>
      </c>
      <c r="BH146" s="202">
        <f t="shared" si="17"/>
        <v>0</v>
      </c>
      <c r="BI146" s="202">
        <f t="shared" si="18"/>
        <v>0</v>
      </c>
      <c r="BJ146" s="16" t="s">
        <v>87</v>
      </c>
      <c r="BK146" s="202">
        <f t="shared" si="19"/>
        <v>0</v>
      </c>
      <c r="BL146" s="16" t="s">
        <v>238</v>
      </c>
      <c r="BM146" s="201" t="s">
        <v>1512</v>
      </c>
    </row>
    <row r="147" spans="1:65" s="2" customFormat="1" ht="24">
      <c r="A147" s="33"/>
      <c r="B147" s="34"/>
      <c r="C147" s="215" t="s">
        <v>247</v>
      </c>
      <c r="D147" s="215" t="s">
        <v>270</v>
      </c>
      <c r="E147" s="216" t="s">
        <v>1513</v>
      </c>
      <c r="F147" s="217" t="s">
        <v>1514</v>
      </c>
      <c r="G147" s="218" t="s">
        <v>637</v>
      </c>
      <c r="H147" s="219">
        <v>3</v>
      </c>
      <c r="I147" s="220"/>
      <c r="J147" s="221">
        <f t="shared" si="10"/>
        <v>0</v>
      </c>
      <c r="K147" s="217" t="s">
        <v>1</v>
      </c>
      <c r="L147" s="222"/>
      <c r="M147" s="223" t="s">
        <v>1</v>
      </c>
      <c r="N147" s="224" t="s">
        <v>43</v>
      </c>
      <c r="O147" s="70"/>
      <c r="P147" s="199">
        <f t="shared" si="11"/>
        <v>0</v>
      </c>
      <c r="Q147" s="199">
        <v>0</v>
      </c>
      <c r="R147" s="199">
        <f t="shared" si="12"/>
        <v>0</v>
      </c>
      <c r="S147" s="199">
        <v>0</v>
      </c>
      <c r="T147" s="200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324</v>
      </c>
      <c r="AT147" s="201" t="s">
        <v>270</v>
      </c>
      <c r="AU147" s="201" t="s">
        <v>8</v>
      </c>
      <c r="AY147" s="16" t="s">
        <v>154</v>
      </c>
      <c r="BE147" s="202">
        <f t="shared" si="14"/>
        <v>0</v>
      </c>
      <c r="BF147" s="202">
        <f t="shared" si="15"/>
        <v>0</v>
      </c>
      <c r="BG147" s="202">
        <f t="shared" si="16"/>
        <v>0</v>
      </c>
      <c r="BH147" s="202">
        <f t="shared" si="17"/>
        <v>0</v>
      </c>
      <c r="BI147" s="202">
        <f t="shared" si="18"/>
        <v>0</v>
      </c>
      <c r="BJ147" s="16" t="s">
        <v>87</v>
      </c>
      <c r="BK147" s="202">
        <f t="shared" si="19"/>
        <v>0</v>
      </c>
      <c r="BL147" s="16" t="s">
        <v>238</v>
      </c>
      <c r="BM147" s="201" t="s">
        <v>1515</v>
      </c>
    </row>
    <row r="148" spans="1:65" s="2" customFormat="1" ht="16.5" customHeight="1">
      <c r="A148" s="33"/>
      <c r="B148" s="34"/>
      <c r="C148" s="215" t="s">
        <v>252</v>
      </c>
      <c r="D148" s="215" t="s">
        <v>270</v>
      </c>
      <c r="E148" s="216" t="s">
        <v>1256</v>
      </c>
      <c r="F148" s="217" t="s">
        <v>1257</v>
      </c>
      <c r="G148" s="218" t="s">
        <v>637</v>
      </c>
      <c r="H148" s="219">
        <v>30</v>
      </c>
      <c r="I148" s="220"/>
      <c r="J148" s="221">
        <f t="shared" si="10"/>
        <v>0</v>
      </c>
      <c r="K148" s="217" t="s">
        <v>1</v>
      </c>
      <c r="L148" s="222"/>
      <c r="M148" s="223" t="s">
        <v>1</v>
      </c>
      <c r="N148" s="224" t="s">
        <v>43</v>
      </c>
      <c r="O148" s="70"/>
      <c r="P148" s="199">
        <f t="shared" si="11"/>
        <v>0</v>
      </c>
      <c r="Q148" s="199">
        <v>0</v>
      </c>
      <c r="R148" s="199">
        <f t="shared" si="12"/>
        <v>0</v>
      </c>
      <c r="S148" s="199">
        <v>0</v>
      </c>
      <c r="T148" s="200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324</v>
      </c>
      <c r="AT148" s="201" t="s">
        <v>270</v>
      </c>
      <c r="AU148" s="201" t="s">
        <v>8</v>
      </c>
      <c r="AY148" s="16" t="s">
        <v>154</v>
      </c>
      <c r="BE148" s="202">
        <f t="shared" si="14"/>
        <v>0</v>
      </c>
      <c r="BF148" s="202">
        <f t="shared" si="15"/>
        <v>0</v>
      </c>
      <c r="BG148" s="202">
        <f t="shared" si="16"/>
        <v>0</v>
      </c>
      <c r="BH148" s="202">
        <f t="shared" si="17"/>
        <v>0</v>
      </c>
      <c r="BI148" s="202">
        <f t="shared" si="18"/>
        <v>0</v>
      </c>
      <c r="BJ148" s="16" t="s">
        <v>87</v>
      </c>
      <c r="BK148" s="202">
        <f t="shared" si="19"/>
        <v>0</v>
      </c>
      <c r="BL148" s="16" t="s">
        <v>238</v>
      </c>
      <c r="BM148" s="201" t="s">
        <v>1516</v>
      </c>
    </row>
    <row r="149" spans="1:65" s="2" customFormat="1" ht="24">
      <c r="A149" s="33"/>
      <c r="B149" s="34"/>
      <c r="C149" s="215" t="s">
        <v>259</v>
      </c>
      <c r="D149" s="215" t="s">
        <v>270</v>
      </c>
      <c r="E149" s="216" t="s">
        <v>1259</v>
      </c>
      <c r="F149" s="217" t="s">
        <v>1260</v>
      </c>
      <c r="G149" s="218" t="s">
        <v>637</v>
      </c>
      <c r="H149" s="219">
        <v>27</v>
      </c>
      <c r="I149" s="220"/>
      <c r="J149" s="221">
        <f t="shared" si="10"/>
        <v>0</v>
      </c>
      <c r="K149" s="217" t="s">
        <v>1</v>
      </c>
      <c r="L149" s="222"/>
      <c r="M149" s="223" t="s">
        <v>1</v>
      </c>
      <c r="N149" s="224" t="s">
        <v>43</v>
      </c>
      <c r="O149" s="70"/>
      <c r="P149" s="199">
        <f t="shared" si="11"/>
        <v>0</v>
      </c>
      <c r="Q149" s="199">
        <v>0</v>
      </c>
      <c r="R149" s="199">
        <f t="shared" si="12"/>
        <v>0</v>
      </c>
      <c r="S149" s="199">
        <v>0</v>
      </c>
      <c r="T149" s="200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324</v>
      </c>
      <c r="AT149" s="201" t="s">
        <v>270</v>
      </c>
      <c r="AU149" s="201" t="s">
        <v>8</v>
      </c>
      <c r="AY149" s="16" t="s">
        <v>154</v>
      </c>
      <c r="BE149" s="202">
        <f t="shared" si="14"/>
        <v>0</v>
      </c>
      <c r="BF149" s="202">
        <f t="shared" si="15"/>
        <v>0</v>
      </c>
      <c r="BG149" s="202">
        <f t="shared" si="16"/>
        <v>0</v>
      </c>
      <c r="BH149" s="202">
        <f t="shared" si="17"/>
        <v>0</v>
      </c>
      <c r="BI149" s="202">
        <f t="shared" si="18"/>
        <v>0</v>
      </c>
      <c r="BJ149" s="16" t="s">
        <v>87</v>
      </c>
      <c r="BK149" s="202">
        <f t="shared" si="19"/>
        <v>0</v>
      </c>
      <c r="BL149" s="16" t="s">
        <v>238</v>
      </c>
      <c r="BM149" s="201" t="s">
        <v>1517</v>
      </c>
    </row>
    <row r="150" spans="1:65" s="2" customFormat="1" ht="16.5" customHeight="1">
      <c r="A150" s="33"/>
      <c r="B150" s="34"/>
      <c r="C150" s="215" t="s">
        <v>7</v>
      </c>
      <c r="D150" s="215" t="s">
        <v>270</v>
      </c>
      <c r="E150" s="216" t="s">
        <v>1262</v>
      </c>
      <c r="F150" s="217" t="s">
        <v>1263</v>
      </c>
      <c r="G150" s="218" t="s">
        <v>637</v>
      </c>
      <c r="H150" s="219">
        <v>5</v>
      </c>
      <c r="I150" s="220"/>
      <c r="J150" s="221">
        <f t="shared" si="10"/>
        <v>0</v>
      </c>
      <c r="K150" s="217" t="s">
        <v>1</v>
      </c>
      <c r="L150" s="222"/>
      <c r="M150" s="223" t="s">
        <v>1</v>
      </c>
      <c r="N150" s="224" t="s">
        <v>43</v>
      </c>
      <c r="O150" s="70"/>
      <c r="P150" s="199">
        <f t="shared" si="11"/>
        <v>0</v>
      </c>
      <c r="Q150" s="199">
        <v>0</v>
      </c>
      <c r="R150" s="199">
        <f t="shared" si="12"/>
        <v>0</v>
      </c>
      <c r="S150" s="199">
        <v>0</v>
      </c>
      <c r="T150" s="200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324</v>
      </c>
      <c r="AT150" s="201" t="s">
        <v>270</v>
      </c>
      <c r="AU150" s="201" t="s">
        <v>8</v>
      </c>
      <c r="AY150" s="16" t="s">
        <v>154</v>
      </c>
      <c r="BE150" s="202">
        <f t="shared" si="14"/>
        <v>0</v>
      </c>
      <c r="BF150" s="202">
        <f t="shared" si="15"/>
        <v>0</v>
      </c>
      <c r="BG150" s="202">
        <f t="shared" si="16"/>
        <v>0</v>
      </c>
      <c r="BH150" s="202">
        <f t="shared" si="17"/>
        <v>0</v>
      </c>
      <c r="BI150" s="202">
        <f t="shared" si="18"/>
        <v>0</v>
      </c>
      <c r="BJ150" s="16" t="s">
        <v>87</v>
      </c>
      <c r="BK150" s="202">
        <f t="shared" si="19"/>
        <v>0</v>
      </c>
      <c r="BL150" s="16" t="s">
        <v>238</v>
      </c>
      <c r="BM150" s="201" t="s">
        <v>1518</v>
      </c>
    </row>
    <row r="151" spans="1:65" s="2" customFormat="1" ht="16.5" customHeight="1">
      <c r="A151" s="33"/>
      <c r="B151" s="34"/>
      <c r="C151" s="215" t="s">
        <v>269</v>
      </c>
      <c r="D151" s="215" t="s">
        <v>270</v>
      </c>
      <c r="E151" s="216" t="s">
        <v>1265</v>
      </c>
      <c r="F151" s="217" t="s">
        <v>1266</v>
      </c>
      <c r="G151" s="218" t="s">
        <v>637</v>
      </c>
      <c r="H151" s="219">
        <v>5</v>
      </c>
      <c r="I151" s="220"/>
      <c r="J151" s="221">
        <f t="shared" si="10"/>
        <v>0</v>
      </c>
      <c r="K151" s="217" t="s">
        <v>1</v>
      </c>
      <c r="L151" s="222"/>
      <c r="M151" s="223" t="s">
        <v>1</v>
      </c>
      <c r="N151" s="224" t="s">
        <v>43</v>
      </c>
      <c r="O151" s="70"/>
      <c r="P151" s="199">
        <f t="shared" si="11"/>
        <v>0</v>
      </c>
      <c r="Q151" s="199">
        <v>0</v>
      </c>
      <c r="R151" s="199">
        <f t="shared" si="12"/>
        <v>0</v>
      </c>
      <c r="S151" s="199">
        <v>0</v>
      </c>
      <c r="T151" s="200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324</v>
      </c>
      <c r="AT151" s="201" t="s">
        <v>270</v>
      </c>
      <c r="AU151" s="201" t="s">
        <v>8</v>
      </c>
      <c r="AY151" s="16" t="s">
        <v>154</v>
      </c>
      <c r="BE151" s="202">
        <f t="shared" si="14"/>
        <v>0</v>
      </c>
      <c r="BF151" s="202">
        <f t="shared" si="15"/>
        <v>0</v>
      </c>
      <c r="BG151" s="202">
        <f t="shared" si="16"/>
        <v>0</v>
      </c>
      <c r="BH151" s="202">
        <f t="shared" si="17"/>
        <v>0</v>
      </c>
      <c r="BI151" s="202">
        <f t="shared" si="18"/>
        <v>0</v>
      </c>
      <c r="BJ151" s="16" t="s">
        <v>87</v>
      </c>
      <c r="BK151" s="202">
        <f t="shared" si="19"/>
        <v>0</v>
      </c>
      <c r="BL151" s="16" t="s">
        <v>238</v>
      </c>
      <c r="BM151" s="201" t="s">
        <v>1519</v>
      </c>
    </row>
    <row r="152" spans="1:65" s="2" customFormat="1" ht="16.5" customHeight="1">
      <c r="A152" s="33"/>
      <c r="B152" s="34"/>
      <c r="C152" s="215" t="s">
        <v>275</v>
      </c>
      <c r="D152" s="215" t="s">
        <v>270</v>
      </c>
      <c r="E152" s="216" t="s">
        <v>1268</v>
      </c>
      <c r="F152" s="217" t="s">
        <v>1269</v>
      </c>
      <c r="G152" s="218" t="s">
        <v>637</v>
      </c>
      <c r="H152" s="219">
        <v>3</v>
      </c>
      <c r="I152" s="220"/>
      <c r="J152" s="221">
        <f t="shared" si="10"/>
        <v>0</v>
      </c>
      <c r="K152" s="217" t="s">
        <v>1</v>
      </c>
      <c r="L152" s="222"/>
      <c r="M152" s="223" t="s">
        <v>1</v>
      </c>
      <c r="N152" s="224" t="s">
        <v>43</v>
      </c>
      <c r="O152" s="70"/>
      <c r="P152" s="199">
        <f t="shared" si="11"/>
        <v>0</v>
      </c>
      <c r="Q152" s="199">
        <v>0</v>
      </c>
      <c r="R152" s="199">
        <f t="shared" si="12"/>
        <v>0</v>
      </c>
      <c r="S152" s="199">
        <v>0</v>
      </c>
      <c r="T152" s="200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324</v>
      </c>
      <c r="AT152" s="201" t="s">
        <v>270</v>
      </c>
      <c r="AU152" s="201" t="s">
        <v>8</v>
      </c>
      <c r="AY152" s="16" t="s">
        <v>154</v>
      </c>
      <c r="BE152" s="202">
        <f t="shared" si="14"/>
        <v>0</v>
      </c>
      <c r="BF152" s="202">
        <f t="shared" si="15"/>
        <v>0</v>
      </c>
      <c r="BG152" s="202">
        <f t="shared" si="16"/>
        <v>0</v>
      </c>
      <c r="BH152" s="202">
        <f t="shared" si="17"/>
        <v>0</v>
      </c>
      <c r="BI152" s="202">
        <f t="shared" si="18"/>
        <v>0</v>
      </c>
      <c r="BJ152" s="16" t="s">
        <v>87</v>
      </c>
      <c r="BK152" s="202">
        <f t="shared" si="19"/>
        <v>0</v>
      </c>
      <c r="BL152" s="16" t="s">
        <v>238</v>
      </c>
      <c r="BM152" s="201" t="s">
        <v>1520</v>
      </c>
    </row>
    <row r="153" spans="1:65" s="2" customFormat="1" ht="16.5" customHeight="1">
      <c r="A153" s="33"/>
      <c r="B153" s="34"/>
      <c r="C153" s="215" t="s">
        <v>279</v>
      </c>
      <c r="D153" s="215" t="s">
        <v>270</v>
      </c>
      <c r="E153" s="216" t="s">
        <v>1271</v>
      </c>
      <c r="F153" s="217" t="s">
        <v>1272</v>
      </c>
      <c r="G153" s="218" t="s">
        <v>637</v>
      </c>
      <c r="H153" s="219">
        <v>5</v>
      </c>
      <c r="I153" s="220"/>
      <c r="J153" s="221">
        <f t="shared" si="10"/>
        <v>0</v>
      </c>
      <c r="K153" s="217" t="s">
        <v>1</v>
      </c>
      <c r="L153" s="222"/>
      <c r="M153" s="223" t="s">
        <v>1</v>
      </c>
      <c r="N153" s="224" t="s">
        <v>43</v>
      </c>
      <c r="O153" s="70"/>
      <c r="P153" s="199">
        <f t="shared" si="11"/>
        <v>0</v>
      </c>
      <c r="Q153" s="199">
        <v>0</v>
      </c>
      <c r="R153" s="199">
        <f t="shared" si="12"/>
        <v>0</v>
      </c>
      <c r="S153" s="199">
        <v>0</v>
      </c>
      <c r="T153" s="200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324</v>
      </c>
      <c r="AT153" s="201" t="s">
        <v>270</v>
      </c>
      <c r="AU153" s="201" t="s">
        <v>8</v>
      </c>
      <c r="AY153" s="16" t="s">
        <v>154</v>
      </c>
      <c r="BE153" s="202">
        <f t="shared" si="14"/>
        <v>0</v>
      </c>
      <c r="BF153" s="202">
        <f t="shared" si="15"/>
        <v>0</v>
      </c>
      <c r="BG153" s="202">
        <f t="shared" si="16"/>
        <v>0</v>
      </c>
      <c r="BH153" s="202">
        <f t="shared" si="17"/>
        <v>0</v>
      </c>
      <c r="BI153" s="202">
        <f t="shared" si="18"/>
        <v>0</v>
      </c>
      <c r="BJ153" s="16" t="s">
        <v>87</v>
      </c>
      <c r="BK153" s="202">
        <f t="shared" si="19"/>
        <v>0</v>
      </c>
      <c r="BL153" s="16" t="s">
        <v>238</v>
      </c>
      <c r="BM153" s="201" t="s">
        <v>1521</v>
      </c>
    </row>
    <row r="154" spans="1:65" s="2" customFormat="1" ht="16.5" customHeight="1">
      <c r="A154" s="33"/>
      <c r="B154" s="34"/>
      <c r="C154" s="215" t="s">
        <v>283</v>
      </c>
      <c r="D154" s="215" t="s">
        <v>270</v>
      </c>
      <c r="E154" s="216" t="s">
        <v>1274</v>
      </c>
      <c r="F154" s="217" t="s">
        <v>1275</v>
      </c>
      <c r="G154" s="218" t="s">
        <v>637</v>
      </c>
      <c r="H154" s="219">
        <v>5</v>
      </c>
      <c r="I154" s="220"/>
      <c r="J154" s="221">
        <f t="shared" si="10"/>
        <v>0</v>
      </c>
      <c r="K154" s="217" t="s">
        <v>1</v>
      </c>
      <c r="L154" s="222"/>
      <c r="M154" s="223" t="s">
        <v>1</v>
      </c>
      <c r="N154" s="224" t="s">
        <v>43</v>
      </c>
      <c r="O154" s="70"/>
      <c r="P154" s="199">
        <f t="shared" si="11"/>
        <v>0</v>
      </c>
      <c r="Q154" s="199">
        <v>0</v>
      </c>
      <c r="R154" s="199">
        <f t="shared" si="12"/>
        <v>0</v>
      </c>
      <c r="S154" s="199">
        <v>0</v>
      </c>
      <c r="T154" s="200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324</v>
      </c>
      <c r="AT154" s="201" t="s">
        <v>270</v>
      </c>
      <c r="AU154" s="201" t="s">
        <v>8</v>
      </c>
      <c r="AY154" s="16" t="s">
        <v>154</v>
      </c>
      <c r="BE154" s="202">
        <f t="shared" si="14"/>
        <v>0</v>
      </c>
      <c r="BF154" s="202">
        <f t="shared" si="15"/>
        <v>0</v>
      </c>
      <c r="BG154" s="202">
        <f t="shared" si="16"/>
        <v>0</v>
      </c>
      <c r="BH154" s="202">
        <f t="shared" si="17"/>
        <v>0</v>
      </c>
      <c r="BI154" s="202">
        <f t="shared" si="18"/>
        <v>0</v>
      </c>
      <c r="BJ154" s="16" t="s">
        <v>87</v>
      </c>
      <c r="BK154" s="202">
        <f t="shared" si="19"/>
        <v>0</v>
      </c>
      <c r="BL154" s="16" t="s">
        <v>238</v>
      </c>
      <c r="BM154" s="201" t="s">
        <v>1522</v>
      </c>
    </row>
    <row r="155" spans="1:65" s="2" customFormat="1" ht="16.5" customHeight="1">
      <c r="A155" s="33"/>
      <c r="B155" s="34"/>
      <c r="C155" s="215" t="s">
        <v>287</v>
      </c>
      <c r="D155" s="215" t="s">
        <v>270</v>
      </c>
      <c r="E155" s="216" t="s">
        <v>1277</v>
      </c>
      <c r="F155" s="217" t="s">
        <v>1278</v>
      </c>
      <c r="G155" s="218" t="s">
        <v>637</v>
      </c>
      <c r="H155" s="219">
        <v>10</v>
      </c>
      <c r="I155" s="220"/>
      <c r="J155" s="221">
        <f t="shared" si="10"/>
        <v>0</v>
      </c>
      <c r="K155" s="217" t="s">
        <v>1</v>
      </c>
      <c r="L155" s="222"/>
      <c r="M155" s="223" t="s">
        <v>1</v>
      </c>
      <c r="N155" s="224" t="s">
        <v>43</v>
      </c>
      <c r="O155" s="70"/>
      <c r="P155" s="199">
        <f t="shared" si="11"/>
        <v>0</v>
      </c>
      <c r="Q155" s="199">
        <v>0</v>
      </c>
      <c r="R155" s="199">
        <f t="shared" si="12"/>
        <v>0</v>
      </c>
      <c r="S155" s="199">
        <v>0</v>
      </c>
      <c r="T155" s="200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324</v>
      </c>
      <c r="AT155" s="201" t="s">
        <v>270</v>
      </c>
      <c r="AU155" s="201" t="s">
        <v>8</v>
      </c>
      <c r="AY155" s="16" t="s">
        <v>154</v>
      </c>
      <c r="BE155" s="202">
        <f t="shared" si="14"/>
        <v>0</v>
      </c>
      <c r="BF155" s="202">
        <f t="shared" si="15"/>
        <v>0</v>
      </c>
      <c r="BG155" s="202">
        <f t="shared" si="16"/>
        <v>0</v>
      </c>
      <c r="BH155" s="202">
        <f t="shared" si="17"/>
        <v>0</v>
      </c>
      <c r="BI155" s="202">
        <f t="shared" si="18"/>
        <v>0</v>
      </c>
      <c r="BJ155" s="16" t="s">
        <v>87</v>
      </c>
      <c r="BK155" s="202">
        <f t="shared" si="19"/>
        <v>0</v>
      </c>
      <c r="BL155" s="16" t="s">
        <v>238</v>
      </c>
      <c r="BM155" s="201" t="s">
        <v>1523</v>
      </c>
    </row>
    <row r="156" spans="1:65" s="2" customFormat="1" ht="16.5" customHeight="1">
      <c r="A156" s="33"/>
      <c r="B156" s="34"/>
      <c r="C156" s="215" t="s">
        <v>295</v>
      </c>
      <c r="D156" s="215" t="s">
        <v>270</v>
      </c>
      <c r="E156" s="216" t="s">
        <v>1280</v>
      </c>
      <c r="F156" s="217" t="s">
        <v>1281</v>
      </c>
      <c r="G156" s="218" t="s">
        <v>637</v>
      </c>
      <c r="H156" s="219">
        <v>40</v>
      </c>
      <c r="I156" s="220"/>
      <c r="J156" s="221">
        <f t="shared" si="10"/>
        <v>0</v>
      </c>
      <c r="K156" s="217" t="s">
        <v>1</v>
      </c>
      <c r="L156" s="222"/>
      <c r="M156" s="223" t="s">
        <v>1</v>
      </c>
      <c r="N156" s="224" t="s">
        <v>43</v>
      </c>
      <c r="O156" s="70"/>
      <c r="P156" s="199">
        <f t="shared" si="11"/>
        <v>0</v>
      </c>
      <c r="Q156" s="199">
        <v>0</v>
      </c>
      <c r="R156" s="199">
        <f t="shared" si="12"/>
        <v>0</v>
      </c>
      <c r="S156" s="199">
        <v>0</v>
      </c>
      <c r="T156" s="200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324</v>
      </c>
      <c r="AT156" s="201" t="s">
        <v>270</v>
      </c>
      <c r="AU156" s="201" t="s">
        <v>8</v>
      </c>
      <c r="AY156" s="16" t="s">
        <v>154</v>
      </c>
      <c r="BE156" s="202">
        <f t="shared" si="14"/>
        <v>0</v>
      </c>
      <c r="BF156" s="202">
        <f t="shared" si="15"/>
        <v>0</v>
      </c>
      <c r="BG156" s="202">
        <f t="shared" si="16"/>
        <v>0</v>
      </c>
      <c r="BH156" s="202">
        <f t="shared" si="17"/>
        <v>0</v>
      </c>
      <c r="BI156" s="202">
        <f t="shared" si="18"/>
        <v>0</v>
      </c>
      <c r="BJ156" s="16" t="s">
        <v>87</v>
      </c>
      <c r="BK156" s="202">
        <f t="shared" si="19"/>
        <v>0</v>
      </c>
      <c r="BL156" s="16" t="s">
        <v>238</v>
      </c>
      <c r="BM156" s="201" t="s">
        <v>1524</v>
      </c>
    </row>
    <row r="157" spans="1:65" s="2" customFormat="1" ht="16.5" customHeight="1">
      <c r="A157" s="33"/>
      <c r="B157" s="34"/>
      <c r="C157" s="215" t="s">
        <v>299</v>
      </c>
      <c r="D157" s="215" t="s">
        <v>270</v>
      </c>
      <c r="E157" s="216" t="s">
        <v>1283</v>
      </c>
      <c r="F157" s="217" t="s">
        <v>1284</v>
      </c>
      <c r="G157" s="218" t="s">
        <v>637</v>
      </c>
      <c r="H157" s="219">
        <v>80</v>
      </c>
      <c r="I157" s="220"/>
      <c r="J157" s="221">
        <f t="shared" si="10"/>
        <v>0</v>
      </c>
      <c r="K157" s="217" t="s">
        <v>1</v>
      </c>
      <c r="L157" s="222"/>
      <c r="M157" s="223" t="s">
        <v>1</v>
      </c>
      <c r="N157" s="224" t="s">
        <v>43</v>
      </c>
      <c r="O157" s="70"/>
      <c r="P157" s="199">
        <f t="shared" si="11"/>
        <v>0</v>
      </c>
      <c r="Q157" s="199">
        <v>0</v>
      </c>
      <c r="R157" s="199">
        <f t="shared" si="12"/>
        <v>0</v>
      </c>
      <c r="S157" s="199">
        <v>0</v>
      </c>
      <c r="T157" s="200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324</v>
      </c>
      <c r="AT157" s="201" t="s">
        <v>270</v>
      </c>
      <c r="AU157" s="201" t="s">
        <v>8</v>
      </c>
      <c r="AY157" s="16" t="s">
        <v>154</v>
      </c>
      <c r="BE157" s="202">
        <f t="shared" si="14"/>
        <v>0</v>
      </c>
      <c r="BF157" s="202">
        <f t="shared" si="15"/>
        <v>0</v>
      </c>
      <c r="BG157" s="202">
        <f t="shared" si="16"/>
        <v>0</v>
      </c>
      <c r="BH157" s="202">
        <f t="shared" si="17"/>
        <v>0</v>
      </c>
      <c r="BI157" s="202">
        <f t="shared" si="18"/>
        <v>0</v>
      </c>
      <c r="BJ157" s="16" t="s">
        <v>87</v>
      </c>
      <c r="BK157" s="202">
        <f t="shared" si="19"/>
        <v>0</v>
      </c>
      <c r="BL157" s="16" t="s">
        <v>238</v>
      </c>
      <c r="BM157" s="201" t="s">
        <v>1525</v>
      </c>
    </row>
    <row r="158" spans="1:65" s="2" customFormat="1" ht="16.5" customHeight="1">
      <c r="A158" s="33"/>
      <c r="B158" s="34"/>
      <c r="C158" s="215" t="s">
        <v>305</v>
      </c>
      <c r="D158" s="215" t="s">
        <v>270</v>
      </c>
      <c r="E158" s="216" t="s">
        <v>1526</v>
      </c>
      <c r="F158" s="217" t="s">
        <v>1527</v>
      </c>
      <c r="G158" s="218" t="s">
        <v>637</v>
      </c>
      <c r="H158" s="219">
        <v>6</v>
      </c>
      <c r="I158" s="220"/>
      <c r="J158" s="221">
        <f t="shared" si="10"/>
        <v>0</v>
      </c>
      <c r="K158" s="217" t="s">
        <v>1</v>
      </c>
      <c r="L158" s="222"/>
      <c r="M158" s="223" t="s">
        <v>1</v>
      </c>
      <c r="N158" s="224" t="s">
        <v>43</v>
      </c>
      <c r="O158" s="70"/>
      <c r="P158" s="199">
        <f t="shared" si="11"/>
        <v>0</v>
      </c>
      <c r="Q158" s="199">
        <v>0</v>
      </c>
      <c r="R158" s="199">
        <f t="shared" si="12"/>
        <v>0</v>
      </c>
      <c r="S158" s="199">
        <v>0</v>
      </c>
      <c r="T158" s="200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324</v>
      </c>
      <c r="AT158" s="201" t="s">
        <v>270</v>
      </c>
      <c r="AU158" s="201" t="s">
        <v>8</v>
      </c>
      <c r="AY158" s="16" t="s">
        <v>154</v>
      </c>
      <c r="BE158" s="202">
        <f t="shared" si="14"/>
        <v>0</v>
      </c>
      <c r="BF158" s="202">
        <f t="shared" si="15"/>
        <v>0</v>
      </c>
      <c r="BG158" s="202">
        <f t="shared" si="16"/>
        <v>0</v>
      </c>
      <c r="BH158" s="202">
        <f t="shared" si="17"/>
        <v>0</v>
      </c>
      <c r="BI158" s="202">
        <f t="shared" si="18"/>
        <v>0</v>
      </c>
      <c r="BJ158" s="16" t="s">
        <v>87</v>
      </c>
      <c r="BK158" s="202">
        <f t="shared" si="19"/>
        <v>0</v>
      </c>
      <c r="BL158" s="16" t="s">
        <v>238</v>
      </c>
      <c r="BM158" s="201" t="s">
        <v>1528</v>
      </c>
    </row>
    <row r="159" spans="1:65" s="2" customFormat="1" ht="16.5" customHeight="1">
      <c r="A159" s="33"/>
      <c r="B159" s="34"/>
      <c r="C159" s="215" t="s">
        <v>311</v>
      </c>
      <c r="D159" s="215" t="s">
        <v>270</v>
      </c>
      <c r="E159" s="216" t="s">
        <v>1286</v>
      </c>
      <c r="F159" s="217" t="s">
        <v>1287</v>
      </c>
      <c r="G159" s="218" t="s">
        <v>637</v>
      </c>
      <c r="H159" s="219">
        <v>4</v>
      </c>
      <c r="I159" s="220"/>
      <c r="J159" s="221">
        <f t="shared" si="10"/>
        <v>0</v>
      </c>
      <c r="K159" s="217" t="s">
        <v>1</v>
      </c>
      <c r="L159" s="222"/>
      <c r="M159" s="223" t="s">
        <v>1</v>
      </c>
      <c r="N159" s="224" t="s">
        <v>43</v>
      </c>
      <c r="O159" s="70"/>
      <c r="P159" s="199">
        <f t="shared" si="11"/>
        <v>0</v>
      </c>
      <c r="Q159" s="199">
        <v>0</v>
      </c>
      <c r="R159" s="199">
        <f t="shared" si="12"/>
        <v>0</v>
      </c>
      <c r="S159" s="199">
        <v>0</v>
      </c>
      <c r="T159" s="200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324</v>
      </c>
      <c r="AT159" s="201" t="s">
        <v>270</v>
      </c>
      <c r="AU159" s="201" t="s">
        <v>8</v>
      </c>
      <c r="AY159" s="16" t="s">
        <v>154</v>
      </c>
      <c r="BE159" s="202">
        <f t="shared" si="14"/>
        <v>0</v>
      </c>
      <c r="BF159" s="202">
        <f t="shared" si="15"/>
        <v>0</v>
      </c>
      <c r="BG159" s="202">
        <f t="shared" si="16"/>
        <v>0</v>
      </c>
      <c r="BH159" s="202">
        <f t="shared" si="17"/>
        <v>0</v>
      </c>
      <c r="BI159" s="202">
        <f t="shared" si="18"/>
        <v>0</v>
      </c>
      <c r="BJ159" s="16" t="s">
        <v>87</v>
      </c>
      <c r="BK159" s="202">
        <f t="shared" si="19"/>
        <v>0</v>
      </c>
      <c r="BL159" s="16" t="s">
        <v>238</v>
      </c>
      <c r="BM159" s="201" t="s">
        <v>1529</v>
      </c>
    </row>
    <row r="160" spans="1:65" s="2" customFormat="1" ht="16.5" customHeight="1">
      <c r="A160" s="33"/>
      <c r="B160" s="34"/>
      <c r="C160" s="190" t="s">
        <v>318</v>
      </c>
      <c r="D160" s="190" t="s">
        <v>156</v>
      </c>
      <c r="E160" s="191" t="s">
        <v>1289</v>
      </c>
      <c r="F160" s="192" t="s">
        <v>1290</v>
      </c>
      <c r="G160" s="193" t="s">
        <v>1291</v>
      </c>
      <c r="H160" s="194">
        <v>1</v>
      </c>
      <c r="I160" s="195"/>
      <c r="J160" s="196">
        <f t="shared" si="10"/>
        <v>0</v>
      </c>
      <c r="K160" s="192" t="s">
        <v>1</v>
      </c>
      <c r="L160" s="38"/>
      <c r="M160" s="197" t="s">
        <v>1</v>
      </c>
      <c r="N160" s="198" t="s">
        <v>43</v>
      </c>
      <c r="O160" s="70"/>
      <c r="P160" s="199">
        <f t="shared" si="11"/>
        <v>0</v>
      </c>
      <c r="Q160" s="199">
        <v>0</v>
      </c>
      <c r="R160" s="199">
        <f t="shared" si="12"/>
        <v>0</v>
      </c>
      <c r="S160" s="199">
        <v>0</v>
      </c>
      <c r="T160" s="200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238</v>
      </c>
      <c r="AT160" s="201" t="s">
        <v>156</v>
      </c>
      <c r="AU160" s="201" t="s">
        <v>8</v>
      </c>
      <c r="AY160" s="16" t="s">
        <v>154</v>
      </c>
      <c r="BE160" s="202">
        <f t="shared" si="14"/>
        <v>0</v>
      </c>
      <c r="BF160" s="202">
        <f t="shared" si="15"/>
        <v>0</v>
      </c>
      <c r="BG160" s="202">
        <f t="shared" si="16"/>
        <v>0</v>
      </c>
      <c r="BH160" s="202">
        <f t="shared" si="17"/>
        <v>0</v>
      </c>
      <c r="BI160" s="202">
        <f t="shared" si="18"/>
        <v>0</v>
      </c>
      <c r="BJ160" s="16" t="s">
        <v>87</v>
      </c>
      <c r="BK160" s="202">
        <f t="shared" si="19"/>
        <v>0</v>
      </c>
      <c r="BL160" s="16" t="s">
        <v>238</v>
      </c>
      <c r="BM160" s="201" t="s">
        <v>1530</v>
      </c>
    </row>
    <row r="161" spans="1:65" s="2" customFormat="1" ht="16.5" customHeight="1">
      <c r="A161" s="33"/>
      <c r="B161" s="34"/>
      <c r="C161" s="215" t="s">
        <v>324</v>
      </c>
      <c r="D161" s="215" t="s">
        <v>270</v>
      </c>
      <c r="E161" s="216" t="s">
        <v>1293</v>
      </c>
      <c r="F161" s="217" t="s">
        <v>1294</v>
      </c>
      <c r="G161" s="218" t="s">
        <v>1291</v>
      </c>
      <c r="H161" s="219">
        <v>1</v>
      </c>
      <c r="I161" s="220"/>
      <c r="J161" s="221">
        <f t="shared" si="10"/>
        <v>0</v>
      </c>
      <c r="K161" s="217" t="s">
        <v>1</v>
      </c>
      <c r="L161" s="222"/>
      <c r="M161" s="223" t="s">
        <v>1</v>
      </c>
      <c r="N161" s="224" t="s">
        <v>43</v>
      </c>
      <c r="O161" s="70"/>
      <c r="P161" s="199">
        <f t="shared" si="11"/>
        <v>0</v>
      </c>
      <c r="Q161" s="199">
        <v>0</v>
      </c>
      <c r="R161" s="199">
        <f t="shared" si="12"/>
        <v>0</v>
      </c>
      <c r="S161" s="199">
        <v>0</v>
      </c>
      <c r="T161" s="200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324</v>
      </c>
      <c r="AT161" s="201" t="s">
        <v>270</v>
      </c>
      <c r="AU161" s="201" t="s">
        <v>8</v>
      </c>
      <c r="AY161" s="16" t="s">
        <v>154</v>
      </c>
      <c r="BE161" s="202">
        <f t="shared" si="14"/>
        <v>0</v>
      </c>
      <c r="BF161" s="202">
        <f t="shared" si="15"/>
        <v>0</v>
      </c>
      <c r="BG161" s="202">
        <f t="shared" si="16"/>
        <v>0</v>
      </c>
      <c r="BH161" s="202">
        <f t="shared" si="17"/>
        <v>0</v>
      </c>
      <c r="BI161" s="202">
        <f t="shared" si="18"/>
        <v>0</v>
      </c>
      <c r="BJ161" s="16" t="s">
        <v>87</v>
      </c>
      <c r="BK161" s="202">
        <f t="shared" si="19"/>
        <v>0</v>
      </c>
      <c r="BL161" s="16" t="s">
        <v>238</v>
      </c>
      <c r="BM161" s="201" t="s">
        <v>1531</v>
      </c>
    </row>
    <row r="162" spans="1:65" s="2" customFormat="1" ht="16.5" customHeight="1">
      <c r="A162" s="33"/>
      <c r="B162" s="34"/>
      <c r="C162" s="190" t="s">
        <v>326</v>
      </c>
      <c r="D162" s="190" t="s">
        <v>156</v>
      </c>
      <c r="E162" s="191" t="s">
        <v>1296</v>
      </c>
      <c r="F162" s="192" t="s">
        <v>1201</v>
      </c>
      <c r="G162" s="193" t="s">
        <v>1202</v>
      </c>
      <c r="H162" s="194">
        <v>35</v>
      </c>
      <c r="I162" s="195"/>
      <c r="J162" s="196">
        <f t="shared" si="10"/>
        <v>0</v>
      </c>
      <c r="K162" s="192" t="s">
        <v>1</v>
      </c>
      <c r="L162" s="38"/>
      <c r="M162" s="197" t="s">
        <v>1</v>
      </c>
      <c r="N162" s="198" t="s">
        <v>43</v>
      </c>
      <c r="O162" s="70"/>
      <c r="P162" s="199">
        <f t="shared" si="11"/>
        <v>0</v>
      </c>
      <c r="Q162" s="199">
        <v>0</v>
      </c>
      <c r="R162" s="199">
        <f t="shared" si="12"/>
        <v>0</v>
      </c>
      <c r="S162" s="199">
        <v>0</v>
      </c>
      <c r="T162" s="200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238</v>
      </c>
      <c r="AT162" s="201" t="s">
        <v>156</v>
      </c>
      <c r="AU162" s="201" t="s">
        <v>8</v>
      </c>
      <c r="AY162" s="16" t="s">
        <v>154</v>
      </c>
      <c r="BE162" s="202">
        <f t="shared" si="14"/>
        <v>0</v>
      </c>
      <c r="BF162" s="202">
        <f t="shared" si="15"/>
        <v>0</v>
      </c>
      <c r="BG162" s="202">
        <f t="shared" si="16"/>
        <v>0</v>
      </c>
      <c r="BH162" s="202">
        <f t="shared" si="17"/>
        <v>0</v>
      </c>
      <c r="BI162" s="202">
        <f t="shared" si="18"/>
        <v>0</v>
      </c>
      <c r="BJ162" s="16" t="s">
        <v>87</v>
      </c>
      <c r="BK162" s="202">
        <f t="shared" si="19"/>
        <v>0</v>
      </c>
      <c r="BL162" s="16" t="s">
        <v>238</v>
      </c>
      <c r="BM162" s="201" t="s">
        <v>1532</v>
      </c>
    </row>
    <row r="163" spans="1:65" s="2" customFormat="1" ht="16.5" customHeight="1">
      <c r="A163" s="33"/>
      <c r="B163" s="34"/>
      <c r="C163" s="190" t="s">
        <v>338</v>
      </c>
      <c r="D163" s="190" t="s">
        <v>156</v>
      </c>
      <c r="E163" s="191" t="s">
        <v>1298</v>
      </c>
      <c r="F163" s="192" t="s">
        <v>1299</v>
      </c>
      <c r="G163" s="193" t="s">
        <v>1291</v>
      </c>
      <c r="H163" s="194">
        <v>1</v>
      </c>
      <c r="I163" s="195"/>
      <c r="J163" s="196">
        <f t="shared" si="10"/>
        <v>0</v>
      </c>
      <c r="K163" s="192" t="s">
        <v>1</v>
      </c>
      <c r="L163" s="38"/>
      <c r="M163" s="197" t="s">
        <v>1</v>
      </c>
      <c r="N163" s="198" t="s">
        <v>43</v>
      </c>
      <c r="O163" s="70"/>
      <c r="P163" s="199">
        <f t="shared" si="11"/>
        <v>0</v>
      </c>
      <c r="Q163" s="199">
        <v>0</v>
      </c>
      <c r="R163" s="199">
        <f t="shared" si="12"/>
        <v>0</v>
      </c>
      <c r="S163" s="199">
        <v>0</v>
      </c>
      <c r="T163" s="200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238</v>
      </c>
      <c r="AT163" s="201" t="s">
        <v>156</v>
      </c>
      <c r="AU163" s="201" t="s">
        <v>8</v>
      </c>
      <c r="AY163" s="16" t="s">
        <v>154</v>
      </c>
      <c r="BE163" s="202">
        <f t="shared" si="14"/>
        <v>0</v>
      </c>
      <c r="BF163" s="202">
        <f t="shared" si="15"/>
        <v>0</v>
      </c>
      <c r="BG163" s="202">
        <f t="shared" si="16"/>
        <v>0</v>
      </c>
      <c r="BH163" s="202">
        <f t="shared" si="17"/>
        <v>0</v>
      </c>
      <c r="BI163" s="202">
        <f t="shared" si="18"/>
        <v>0</v>
      </c>
      <c r="BJ163" s="16" t="s">
        <v>87</v>
      </c>
      <c r="BK163" s="202">
        <f t="shared" si="19"/>
        <v>0</v>
      </c>
      <c r="BL163" s="16" t="s">
        <v>238</v>
      </c>
      <c r="BM163" s="201" t="s">
        <v>1533</v>
      </c>
    </row>
    <row r="164" spans="1:65" s="2" customFormat="1" ht="16.5" customHeight="1">
      <c r="A164" s="33"/>
      <c r="B164" s="34"/>
      <c r="C164" s="190" t="s">
        <v>343</v>
      </c>
      <c r="D164" s="190" t="s">
        <v>156</v>
      </c>
      <c r="E164" s="191" t="s">
        <v>1301</v>
      </c>
      <c r="F164" s="192" t="s">
        <v>1302</v>
      </c>
      <c r="G164" s="193" t="s">
        <v>1202</v>
      </c>
      <c r="H164" s="194">
        <v>9</v>
      </c>
      <c r="I164" s="195"/>
      <c r="J164" s="196">
        <f t="shared" si="10"/>
        <v>0</v>
      </c>
      <c r="K164" s="192" t="s">
        <v>1</v>
      </c>
      <c r="L164" s="38"/>
      <c r="M164" s="197" t="s">
        <v>1</v>
      </c>
      <c r="N164" s="198" t="s">
        <v>43</v>
      </c>
      <c r="O164" s="70"/>
      <c r="P164" s="199">
        <f t="shared" si="11"/>
        <v>0</v>
      </c>
      <c r="Q164" s="199">
        <v>0</v>
      </c>
      <c r="R164" s="199">
        <f t="shared" si="12"/>
        <v>0</v>
      </c>
      <c r="S164" s="199">
        <v>0</v>
      </c>
      <c r="T164" s="200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238</v>
      </c>
      <c r="AT164" s="201" t="s">
        <v>156</v>
      </c>
      <c r="AU164" s="201" t="s">
        <v>8</v>
      </c>
      <c r="AY164" s="16" t="s">
        <v>154</v>
      </c>
      <c r="BE164" s="202">
        <f t="shared" si="14"/>
        <v>0</v>
      </c>
      <c r="BF164" s="202">
        <f t="shared" si="15"/>
        <v>0</v>
      </c>
      <c r="BG164" s="202">
        <f t="shared" si="16"/>
        <v>0</v>
      </c>
      <c r="BH164" s="202">
        <f t="shared" si="17"/>
        <v>0</v>
      </c>
      <c r="BI164" s="202">
        <f t="shared" si="18"/>
        <v>0</v>
      </c>
      <c r="BJ164" s="16" t="s">
        <v>87</v>
      </c>
      <c r="BK164" s="202">
        <f t="shared" si="19"/>
        <v>0</v>
      </c>
      <c r="BL164" s="16" t="s">
        <v>238</v>
      </c>
      <c r="BM164" s="201" t="s">
        <v>1534</v>
      </c>
    </row>
    <row r="165" spans="1:65" s="12" customFormat="1" ht="25.9" customHeight="1">
      <c r="B165" s="174"/>
      <c r="C165" s="175"/>
      <c r="D165" s="176" t="s">
        <v>76</v>
      </c>
      <c r="E165" s="177" t="s">
        <v>1304</v>
      </c>
      <c r="F165" s="177" t="s">
        <v>1305</v>
      </c>
      <c r="G165" s="175"/>
      <c r="H165" s="175"/>
      <c r="I165" s="178"/>
      <c r="J165" s="179">
        <f>BK165</f>
        <v>0</v>
      </c>
      <c r="K165" s="175"/>
      <c r="L165" s="180"/>
      <c r="M165" s="181"/>
      <c r="N165" s="182"/>
      <c r="O165" s="182"/>
      <c r="P165" s="183">
        <f>SUM(P166:P170)</f>
        <v>0</v>
      </c>
      <c r="Q165" s="182"/>
      <c r="R165" s="183">
        <f>SUM(R166:R170)</f>
        <v>0</v>
      </c>
      <c r="S165" s="182"/>
      <c r="T165" s="184">
        <f>SUM(T166:T170)</f>
        <v>0</v>
      </c>
      <c r="AR165" s="185" t="s">
        <v>87</v>
      </c>
      <c r="AT165" s="186" t="s">
        <v>76</v>
      </c>
      <c r="AU165" s="186" t="s">
        <v>77</v>
      </c>
      <c r="AY165" s="185" t="s">
        <v>154</v>
      </c>
      <c r="BK165" s="187">
        <f>SUM(BK166:BK170)</f>
        <v>0</v>
      </c>
    </row>
    <row r="166" spans="1:65" s="2" customFormat="1" ht="16.5" customHeight="1">
      <c r="A166" s="33"/>
      <c r="B166" s="34"/>
      <c r="C166" s="215" t="s">
        <v>348</v>
      </c>
      <c r="D166" s="215" t="s">
        <v>270</v>
      </c>
      <c r="E166" s="216" t="s">
        <v>1306</v>
      </c>
      <c r="F166" s="217" t="s">
        <v>1307</v>
      </c>
      <c r="G166" s="218" t="s">
        <v>1175</v>
      </c>
      <c r="H166" s="219">
        <v>1</v>
      </c>
      <c r="I166" s="220"/>
      <c r="J166" s="221">
        <f>ROUND(I166*H166,0)</f>
        <v>0</v>
      </c>
      <c r="K166" s="217" t="s">
        <v>1</v>
      </c>
      <c r="L166" s="222"/>
      <c r="M166" s="223" t="s">
        <v>1</v>
      </c>
      <c r="N166" s="224" t="s">
        <v>43</v>
      </c>
      <c r="O166" s="7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324</v>
      </c>
      <c r="AT166" s="201" t="s">
        <v>270</v>
      </c>
      <c r="AU166" s="201" t="s">
        <v>8</v>
      </c>
      <c r="AY166" s="16" t="s">
        <v>154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87</v>
      </c>
      <c r="BK166" s="202">
        <f>ROUND(I166*H166,0)</f>
        <v>0</v>
      </c>
      <c r="BL166" s="16" t="s">
        <v>238</v>
      </c>
      <c r="BM166" s="201" t="s">
        <v>1535</v>
      </c>
    </row>
    <row r="167" spans="1:65" s="2" customFormat="1" ht="16.5" customHeight="1">
      <c r="A167" s="33"/>
      <c r="B167" s="34"/>
      <c r="C167" s="190" t="s">
        <v>353</v>
      </c>
      <c r="D167" s="190" t="s">
        <v>156</v>
      </c>
      <c r="E167" s="191" t="s">
        <v>1309</v>
      </c>
      <c r="F167" s="192" t="s">
        <v>1310</v>
      </c>
      <c r="G167" s="193" t="s">
        <v>1202</v>
      </c>
      <c r="H167" s="194">
        <v>3</v>
      </c>
      <c r="I167" s="195"/>
      <c r="J167" s="196">
        <f>ROUND(I167*H167,0)</f>
        <v>0</v>
      </c>
      <c r="K167" s="192" t="s">
        <v>1</v>
      </c>
      <c r="L167" s="38"/>
      <c r="M167" s="197" t="s">
        <v>1</v>
      </c>
      <c r="N167" s="198" t="s">
        <v>43</v>
      </c>
      <c r="O167" s="7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238</v>
      </c>
      <c r="AT167" s="201" t="s">
        <v>156</v>
      </c>
      <c r="AU167" s="201" t="s">
        <v>8</v>
      </c>
      <c r="AY167" s="16" t="s">
        <v>154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87</v>
      </c>
      <c r="BK167" s="202">
        <f>ROUND(I167*H167,0)</f>
        <v>0</v>
      </c>
      <c r="BL167" s="16" t="s">
        <v>238</v>
      </c>
      <c r="BM167" s="201" t="s">
        <v>1536</v>
      </c>
    </row>
    <row r="168" spans="1:65" s="2" customFormat="1" ht="16.5" customHeight="1">
      <c r="A168" s="33"/>
      <c r="B168" s="34"/>
      <c r="C168" s="190" t="s">
        <v>361</v>
      </c>
      <c r="D168" s="190" t="s">
        <v>156</v>
      </c>
      <c r="E168" s="191" t="s">
        <v>1312</v>
      </c>
      <c r="F168" s="192" t="s">
        <v>1313</v>
      </c>
      <c r="G168" s="193" t="s">
        <v>1202</v>
      </c>
      <c r="H168" s="194">
        <v>5</v>
      </c>
      <c r="I168" s="195"/>
      <c r="J168" s="196">
        <f>ROUND(I168*H168,0)</f>
        <v>0</v>
      </c>
      <c r="K168" s="192" t="s">
        <v>1</v>
      </c>
      <c r="L168" s="38"/>
      <c r="M168" s="197" t="s">
        <v>1</v>
      </c>
      <c r="N168" s="198" t="s">
        <v>43</v>
      </c>
      <c r="O168" s="7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238</v>
      </c>
      <c r="AT168" s="201" t="s">
        <v>156</v>
      </c>
      <c r="AU168" s="201" t="s">
        <v>8</v>
      </c>
      <c r="AY168" s="16" t="s">
        <v>154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87</v>
      </c>
      <c r="BK168" s="202">
        <f>ROUND(I168*H168,0)</f>
        <v>0</v>
      </c>
      <c r="BL168" s="16" t="s">
        <v>238</v>
      </c>
      <c r="BM168" s="201" t="s">
        <v>1537</v>
      </c>
    </row>
    <row r="169" spans="1:65" s="2" customFormat="1" ht="16.5" customHeight="1">
      <c r="A169" s="33"/>
      <c r="B169" s="34"/>
      <c r="C169" s="190" t="s">
        <v>370</v>
      </c>
      <c r="D169" s="190" t="s">
        <v>156</v>
      </c>
      <c r="E169" s="191" t="s">
        <v>1315</v>
      </c>
      <c r="F169" s="192" t="s">
        <v>1316</v>
      </c>
      <c r="G169" s="193" t="s">
        <v>176</v>
      </c>
      <c r="H169" s="194">
        <v>0.1</v>
      </c>
      <c r="I169" s="195"/>
      <c r="J169" s="196">
        <f>ROUND(I169*H169,0)</f>
        <v>0</v>
      </c>
      <c r="K169" s="192" t="s">
        <v>1</v>
      </c>
      <c r="L169" s="38"/>
      <c r="M169" s="197" t="s">
        <v>1</v>
      </c>
      <c r="N169" s="198" t="s">
        <v>43</v>
      </c>
      <c r="O169" s="7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238</v>
      </c>
      <c r="AT169" s="201" t="s">
        <v>156</v>
      </c>
      <c r="AU169" s="201" t="s">
        <v>8</v>
      </c>
      <c r="AY169" s="16" t="s">
        <v>154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87</v>
      </c>
      <c r="BK169" s="202">
        <f>ROUND(I169*H169,0)</f>
        <v>0</v>
      </c>
      <c r="BL169" s="16" t="s">
        <v>238</v>
      </c>
      <c r="BM169" s="201" t="s">
        <v>1538</v>
      </c>
    </row>
    <row r="170" spans="1:65" s="2" customFormat="1" ht="16.5" customHeight="1">
      <c r="A170" s="33"/>
      <c r="B170" s="34"/>
      <c r="C170" s="190" t="s">
        <v>378</v>
      </c>
      <c r="D170" s="190" t="s">
        <v>156</v>
      </c>
      <c r="E170" s="191" t="s">
        <v>1318</v>
      </c>
      <c r="F170" s="192" t="s">
        <v>1319</v>
      </c>
      <c r="G170" s="193" t="s">
        <v>1202</v>
      </c>
      <c r="H170" s="194">
        <v>7</v>
      </c>
      <c r="I170" s="195"/>
      <c r="J170" s="196">
        <f>ROUND(I170*H170,0)</f>
        <v>0</v>
      </c>
      <c r="K170" s="192" t="s">
        <v>1</v>
      </c>
      <c r="L170" s="38"/>
      <c r="M170" s="236" t="s">
        <v>1</v>
      </c>
      <c r="N170" s="237" t="s">
        <v>43</v>
      </c>
      <c r="O170" s="238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238</v>
      </c>
      <c r="AT170" s="201" t="s">
        <v>156</v>
      </c>
      <c r="AU170" s="201" t="s">
        <v>8</v>
      </c>
      <c r="AY170" s="16" t="s">
        <v>154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87</v>
      </c>
      <c r="BK170" s="202">
        <f>ROUND(I170*H170,0)</f>
        <v>0</v>
      </c>
      <c r="BL170" s="16" t="s">
        <v>238</v>
      </c>
      <c r="BM170" s="201" t="s">
        <v>1539</v>
      </c>
    </row>
    <row r="171" spans="1:65" s="2" customFormat="1" ht="6.95" customHeight="1">
      <c r="A171" s="33"/>
      <c r="B171" s="53"/>
      <c r="C171" s="54"/>
      <c r="D171" s="54"/>
      <c r="E171" s="54"/>
      <c r="F171" s="54"/>
      <c r="G171" s="54"/>
      <c r="H171" s="54"/>
      <c r="I171" s="54"/>
      <c r="J171" s="54"/>
      <c r="K171" s="54"/>
      <c r="L171" s="38"/>
      <c r="M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</row>
  </sheetData>
  <sheetProtection algorithmName="SHA-512" hashValue="/q7ddcsxW3iMv3DVa/BlYWL0NsudOPKgoph2wm5poXjuXDmBAtXrr1Loa8+AaSl9OW0zWMURenP1KBmxEb+GnA==" saltValue="hLP/IDXWLVIqf6XVd98pIdVryhudd8dRE5ErwZDo2JIjMf3YwCGgKApOyZUeA426btEGu90Sb1LIQRUrYCi5ng==" spinCount="100000" sheet="1" objects="1" scenarios="1" formatColumns="0" formatRows="0" autoFilter="0"/>
  <autoFilter ref="C124:K170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010 - SO 01 - Bytový dům ...</vt:lpstr>
      <vt:lpstr>011 - BD č.p. 1163-1164 -...</vt:lpstr>
      <vt:lpstr>020 - SO 02 - Bytový dům ...</vt:lpstr>
      <vt:lpstr>021 - BD č.p. 1165-1166 -...</vt:lpstr>
      <vt:lpstr>030 - SO 03 - Bytový dům ...</vt:lpstr>
      <vt:lpstr>031 - BD č.p. 1167-1168 -...</vt:lpstr>
      <vt:lpstr>'010 - SO 01 - Bytový dům ...'!Názvy_tisku</vt:lpstr>
      <vt:lpstr>'011 - BD č.p. 1163-1164 -...'!Názvy_tisku</vt:lpstr>
      <vt:lpstr>'020 - SO 02 - Bytový dům ...'!Názvy_tisku</vt:lpstr>
      <vt:lpstr>'021 - BD č.p. 1165-1166 -...'!Názvy_tisku</vt:lpstr>
      <vt:lpstr>'030 - SO 03 - Bytový dům ...'!Názvy_tisku</vt:lpstr>
      <vt:lpstr>'031 - BD č.p. 1167-1168 -...'!Názvy_tisku</vt:lpstr>
      <vt:lpstr>'Rekapitulace stavby'!Názvy_tisku</vt:lpstr>
      <vt:lpstr>'010 - SO 01 - Bytový dům ...'!Oblast_tisku</vt:lpstr>
      <vt:lpstr>'011 - BD č.p. 1163-1164 -...'!Oblast_tisku</vt:lpstr>
      <vt:lpstr>'020 - SO 02 - Bytový dům ...'!Oblast_tisku</vt:lpstr>
      <vt:lpstr>'021 - BD č.p. 1165-1166 -...'!Oblast_tisku</vt:lpstr>
      <vt:lpstr>'030 - SO 03 - Bytový dům ...'!Oblast_tisku</vt:lpstr>
      <vt:lpstr>'031 - BD č.p. 1167-1168 -...'!Oblast_tisku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PCROZPOCTY\pavelhrba</dc:creator>
  <cp:lastModifiedBy>Pavel Hrba</cp:lastModifiedBy>
  <cp:lastPrinted>2021-01-27T16:48:08Z</cp:lastPrinted>
  <dcterms:created xsi:type="dcterms:W3CDTF">2021-01-27T16:41:42Z</dcterms:created>
  <dcterms:modified xsi:type="dcterms:W3CDTF">2021-01-27T16:49:01Z</dcterms:modified>
</cp:coreProperties>
</file>